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'Rekapitulace'!$G$15</definedName>
    <definedName name="Dodavka0">'Položky'!#REF!</definedName>
    <definedName name="HSV">'Rekapitulace'!$E$15</definedName>
    <definedName name="HSV0">'Položky'!#REF!</definedName>
    <definedName name="HZS">'Rekapitulace'!$I$15</definedName>
    <definedName name="HZS0">'Položky'!#REF!</definedName>
    <definedName name="JKSO">'Krycí list'!$G$2</definedName>
    <definedName name="MJ">'Krycí list'!$G$5</definedName>
    <definedName name="Mont">'Rekapitulace'!$H$15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'Položky'!$A$1:$G$135</definedName>
    <definedName name="_xlnm.Print_Area" localSheetId="1">'Rekapitulace'!$A$1:$I$29</definedName>
    <definedName name="PocetMJ">'Krycí list'!$G$6</definedName>
    <definedName name="Poznamka">'Krycí list'!$B$37</definedName>
    <definedName name="Projektant">'Krycí list'!$C$8</definedName>
    <definedName name="PSV">'Rekapitulace'!$F$15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<sst xmlns="http://schemas.openxmlformats.org/spreadsheetml/2006/main" count="490" uniqueCount="340">
  <si>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</si>
  <si>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</si>
  <si>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</si>
  <si>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</si>
  <si>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</si>
  <si>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</si>
  <si>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</si>
  <si>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</si>
  <si>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</si>
  <si>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</si>
  <si>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</si>
  <si>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</si>
  <si>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</si>
  <si>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</si>
  <si>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</si>
  <si>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</si>
  <si>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</si>
  <si>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</si>
  <si>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</si>
  <si>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</si>
  <si>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</si>
  <si>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</si>
  <si>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</si>
  <si>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</si>
  <si>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</si>
  <si>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</si>
  <si>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</si>
  <si>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</si>
  <si>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</si>
  <si>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</si>
  <si>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</si>
  <si>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</si>
  <si>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</si>
  <si>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</si>
  <si>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</si>
  <si>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</si>
  <si>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</si>
  <si>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</si>
  <si>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</si>
  <si>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</si>
  <si>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</si>
  <si>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</si>
  <si>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</si>
  <si>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</si>
  <si>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</si>
  <si>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</si>
  <si>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</si>
  <si>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</si>
  <si>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</si>
  <si>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</si>
  <si>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</si>
  <si>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</si>
  <si>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</si>
  <si>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</si>
  <si>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</si>
  <si>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</si>
  <si>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</si>
  <si>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</si>
  <si>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</si>
  <si>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</si>
  <si>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</si>
  <si>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</si>
  <si>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</si>
  <si>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</si>
  <si>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</si>
  <si>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</si>
  <si>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</si>
  <si>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</si>
  <si>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</si>
  <si>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</si>
  <si>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</si>
  <si>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</si>
  <si>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</si>
  <si>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</si>
  <si>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</si>
  <si>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</si>
  <si>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</si>
  <si>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KOZE1510</t>
  </si>
  <si>
    <t>Stavební úpravy objektu původní školy Mořkov</t>
  </si>
  <si>
    <t>Uprava soc.zařízení</t>
  </si>
  <si>
    <t>Zdravotechnika</t>
  </si>
  <si>
    <t>61</t>
  </si>
  <si>
    <t>Upravy povrchů vnitřní</t>
  </si>
  <si>
    <t>612403399R00</t>
  </si>
  <si>
    <t xml:space="preserve">Hrubá výplň rýh ve stěnách maltou </t>
  </si>
  <si>
    <t>m2</t>
  </si>
  <si>
    <t>97</t>
  </si>
  <si>
    <t>Prorážení otvorů</t>
  </si>
  <si>
    <t>972054141R00</t>
  </si>
  <si>
    <t xml:space="preserve">Vybourání otv. stropy ŽB pl. 0,0225 m2, tl. 350 cm </t>
  </si>
  <si>
    <t>kus</t>
  </si>
  <si>
    <t>972055141R00</t>
  </si>
  <si>
    <t xml:space="preserve">Vybourání otvorů stropy  0,0225 m2, nad 12 cm </t>
  </si>
  <si>
    <t>973031151R00</t>
  </si>
  <si>
    <t xml:space="preserve">Vysekání výklenků zeď cihel. MVC, pl. nad 0,25 m2 </t>
  </si>
  <si>
    <t>m3</t>
  </si>
  <si>
    <t>974031153R00</t>
  </si>
  <si>
    <t xml:space="preserve">Vysekání rýh ve zdi cihelné 10 x 10 cm </t>
  </si>
  <si>
    <t>m</t>
  </si>
  <si>
    <t>974031157R00</t>
  </si>
  <si>
    <t xml:space="preserve">Vysekání rýh ve zdi cihelné 10 x 30 cm </t>
  </si>
  <si>
    <t>974031164R00</t>
  </si>
  <si>
    <t xml:space="preserve">Vysekání rýh ve zdi cihelné 15 x 15 cm </t>
  </si>
  <si>
    <t>999281105R00</t>
  </si>
  <si>
    <t xml:space="preserve">Přesun hmot pro opravy a údržbu do výšky 6 m </t>
  </si>
  <si>
    <t>t</t>
  </si>
  <si>
    <t>721</t>
  </si>
  <si>
    <t>Vnitřní kanalizace</t>
  </si>
  <si>
    <t>721100911R00</t>
  </si>
  <si>
    <t xml:space="preserve">Oprava - zazátkování hrdla kanalizačního potrubí </t>
  </si>
  <si>
    <t>721170955R00</t>
  </si>
  <si>
    <t xml:space="preserve">Oprava-vsazení odbočky, potrubí PVC hrdlové DN 110 </t>
  </si>
  <si>
    <t>721170962R00</t>
  </si>
  <si>
    <t xml:space="preserve">Oprava - propojení dosavadního potrubí PVC DN 50 </t>
  </si>
  <si>
    <t>721170965R00</t>
  </si>
  <si>
    <t xml:space="preserve">Oprava - propojení dosavadního potrubí PVC DN 110 </t>
  </si>
  <si>
    <t>721171803R00</t>
  </si>
  <si>
    <t xml:space="preserve">Demontáž potrubí z PVC do DN 75 </t>
  </si>
  <si>
    <t>721176102R00</t>
  </si>
  <si>
    <t xml:space="preserve">Potrubí PP  připojovací DN 40 x 1,8 mm </t>
  </si>
  <si>
    <t>721176103R00</t>
  </si>
  <si>
    <t xml:space="preserve">Potrubí PP připojovací DN 50 x 1,8 mm </t>
  </si>
  <si>
    <t>721176114R00</t>
  </si>
  <si>
    <t xml:space="preserve">Potrubí PP odpadní svislé DN 70 x 1,9 mm </t>
  </si>
  <si>
    <t>721176115R00</t>
  </si>
  <si>
    <t xml:space="preserve">Potrubí PP odpadní svislé DN 100 x 2,7 mm </t>
  </si>
  <si>
    <t>721194104R00</t>
  </si>
  <si>
    <t xml:space="preserve">Vyvedení odpadních výpustek D 40 x 1,8 </t>
  </si>
  <si>
    <t>721194105R00</t>
  </si>
  <si>
    <t xml:space="preserve">Vyvedení odpadních výpustek D 50 x 1,8 </t>
  </si>
  <si>
    <t>721194109R00</t>
  </si>
  <si>
    <t xml:space="preserve">Vyvedení odpadních výpustek D 110 x 2,3 </t>
  </si>
  <si>
    <t>721223425R00</t>
  </si>
  <si>
    <t>Vpusť podlahová se zápachovou uzávěrkou Q = 0,5l/s</t>
  </si>
  <si>
    <t>721273150RT1</t>
  </si>
  <si>
    <t xml:space="preserve">Hlavice ventilační přivětrávací DN 100 </t>
  </si>
  <si>
    <t>721290123R00</t>
  </si>
  <si>
    <t xml:space="preserve">Zkouška těsnosti kanalizace kouřem DN 300 </t>
  </si>
  <si>
    <t>725980122R00</t>
  </si>
  <si>
    <t xml:space="preserve">Dvířka z plastu,150 x 300 mm </t>
  </si>
  <si>
    <t>429-LG 100 ED</t>
  </si>
  <si>
    <t>Větrací mřížka</t>
  </si>
  <si>
    <t>998721101R00</t>
  </si>
  <si>
    <t xml:space="preserve">Přesun hmot pro vnitřní kanalizaci, výšky do 6 m </t>
  </si>
  <si>
    <t>722</t>
  </si>
  <si>
    <t>Vnitřní vodovod</t>
  </si>
  <si>
    <t>722130801R00</t>
  </si>
  <si>
    <t xml:space="preserve">Demontáž potrubí ocelových závitových DN 25 </t>
  </si>
  <si>
    <t>722172361R00</t>
  </si>
  <si>
    <t xml:space="preserve">Potrubí z PPR, kompenzační smyčka D 20/3,4 mm </t>
  </si>
  <si>
    <t>722172912R00</t>
  </si>
  <si>
    <t xml:space="preserve">Propojení plastového potrubí polyf. D 20 mm </t>
  </si>
  <si>
    <t>722172913R00</t>
  </si>
  <si>
    <t xml:space="preserve">Propojení plastového potrubí polyf. D 25 mm </t>
  </si>
  <si>
    <t>722172914R00</t>
  </si>
  <si>
    <t xml:space="preserve">Propojení plastového potrubí polyf. D 32 mm </t>
  </si>
  <si>
    <t>722175211R00</t>
  </si>
  <si>
    <t xml:space="preserve">Potrubí z PP-R 80 PN 16, D 20 mm </t>
  </si>
  <si>
    <t>722175212R00</t>
  </si>
  <si>
    <t xml:space="preserve">Potrubí z PP-R 80 PN 16, D 25 mm </t>
  </si>
  <si>
    <t>722175213R00</t>
  </si>
  <si>
    <t xml:space="preserve">Potrubí z PP-R 80 PN 16, D 32 mm </t>
  </si>
  <si>
    <t>722182001R00</t>
  </si>
  <si>
    <t xml:space="preserve">Montáž izolačních skruží na potrubí přímé DN 25 </t>
  </si>
  <si>
    <t>722223131R00</t>
  </si>
  <si>
    <t xml:space="preserve">Kohout kul.vypouštěcí,komplet, DN 15 </t>
  </si>
  <si>
    <t>722237121R00</t>
  </si>
  <si>
    <t xml:space="preserve">Kohout kulový,2xvnitřní záv.  DN 15 </t>
  </si>
  <si>
    <t>722237661R00</t>
  </si>
  <si>
    <t xml:space="preserve">Klapka zpětná,2xvnitřní závit  DN 15 </t>
  </si>
  <si>
    <t>722254110R00</t>
  </si>
  <si>
    <t xml:space="preserve">Demontáž hydrantových skříní </t>
  </si>
  <si>
    <t>soubor</t>
  </si>
  <si>
    <t>722254211RT2</t>
  </si>
  <si>
    <t>Hydrantový systém, box s plnými dveřmi + HP průměr 25/30, stálotvará hadice</t>
  </si>
  <si>
    <t>722290226R00</t>
  </si>
  <si>
    <t xml:space="preserve">Zkouška tlaku potrubí závitového DN 50 </t>
  </si>
  <si>
    <t>722290234R00</t>
  </si>
  <si>
    <t xml:space="preserve">Proplach a dezinfekce vodovod.potrubí DN 80 </t>
  </si>
  <si>
    <t>725539102R00</t>
  </si>
  <si>
    <t xml:space="preserve">Montáž elektr.ohřívačů, ostatní typy  80 l </t>
  </si>
  <si>
    <t>725819401R00</t>
  </si>
  <si>
    <t xml:space="preserve">Montáž ventilu rohového s trubičkou G 1/2 </t>
  </si>
  <si>
    <t>734255115R00</t>
  </si>
  <si>
    <t xml:space="preserve">Ventil pojistný,  DN 15 x 6,0 bar </t>
  </si>
  <si>
    <t>7225841</t>
  </si>
  <si>
    <t xml:space="preserve">Bakteriologické zkoušky </t>
  </si>
  <si>
    <t>283771031</t>
  </si>
  <si>
    <t>Izolace potrubí  22x13 mm šedočerná</t>
  </si>
  <si>
    <t>283771092</t>
  </si>
  <si>
    <t>Izolace potrubí  25x13 mm šedočerná</t>
  </si>
  <si>
    <t>283771127</t>
  </si>
  <si>
    <t>Izolace potrubí  32x13 mm šedočerná</t>
  </si>
  <si>
    <t>28654651</t>
  </si>
  <si>
    <t>Příchytka plastová 20 mm PPR</t>
  </si>
  <si>
    <t>28654692</t>
  </si>
  <si>
    <t>Objímka kovová s vrutem 20 - 25 mm PPR</t>
  </si>
  <si>
    <t>28654694</t>
  </si>
  <si>
    <t>Objímka kovová s vrutem 32 - 40 mm PPR</t>
  </si>
  <si>
    <t>54132231</t>
  </si>
  <si>
    <t>Ohřívač vody elektrický 15 litrů tlakový</t>
  </si>
  <si>
    <t>55141030</t>
  </si>
  <si>
    <t>Ventil rohový mosazný   1/2"</t>
  </si>
  <si>
    <t>63154530</t>
  </si>
  <si>
    <t>Pouzdro potrubní izolační  22/30 mm</t>
  </si>
  <si>
    <t>63154531</t>
  </si>
  <si>
    <t>Pouzdro potrubní izolační  28/30 mm</t>
  </si>
  <si>
    <t>72201</t>
  </si>
  <si>
    <t>Nosný žlab pozinkovaný pro potrubí D20</t>
  </si>
  <si>
    <t>72202</t>
  </si>
  <si>
    <t>Nosný žlab pozinkovaný pro potrubí D25</t>
  </si>
  <si>
    <t>998722101R00</t>
  </si>
  <si>
    <t xml:space="preserve">Přesun hmot pro vnitřní vodovod, výšky do 6 m </t>
  </si>
  <si>
    <t>723</t>
  </si>
  <si>
    <t>Vnitřní plynovod</t>
  </si>
  <si>
    <t>230230016R00</t>
  </si>
  <si>
    <t xml:space="preserve">Hlavní tlaková zkouška vzduchem 0,6 MPa, DN 50 </t>
  </si>
  <si>
    <t>723120804R00</t>
  </si>
  <si>
    <t xml:space="preserve">Demontáž potrubí svařovaného závitového do DN 25 </t>
  </si>
  <si>
    <t>733193917R00</t>
  </si>
  <si>
    <t xml:space="preserve">Oprava-zaslepení potrubí </t>
  </si>
  <si>
    <t>723514</t>
  </si>
  <si>
    <t xml:space="preserve">Zkouška provozuschopnosti </t>
  </si>
  <si>
    <t>72358148</t>
  </si>
  <si>
    <t xml:space="preserve">Zkouška pevnosti </t>
  </si>
  <si>
    <t>7235841</t>
  </si>
  <si>
    <t xml:space="preserve">Zkouška uzemnění </t>
  </si>
  <si>
    <t>998723101R00</t>
  </si>
  <si>
    <t xml:space="preserve">Přesun hmot pro vnitřní plynovod, výšky do 6 m </t>
  </si>
  <si>
    <t>905      R01</t>
  </si>
  <si>
    <t>Hzs-revize provoz.souboru a st.obj. Revize</t>
  </si>
  <si>
    <t>h</t>
  </si>
  <si>
    <t>725</t>
  </si>
  <si>
    <t>Zařizovací předměty</t>
  </si>
  <si>
    <t>725110814R00</t>
  </si>
  <si>
    <t xml:space="preserve">Demontáž klozetů kombinovaných </t>
  </si>
  <si>
    <t>725119105R00</t>
  </si>
  <si>
    <t xml:space="preserve">Montáž splachovacích nádrží vysokopoložených </t>
  </si>
  <si>
    <t>725119306R00</t>
  </si>
  <si>
    <t xml:space="preserve">Montáž klozetu závěsného </t>
  </si>
  <si>
    <t>725119402R00</t>
  </si>
  <si>
    <t xml:space="preserve">Montáž předstěnových systémů do sádrokartonu </t>
  </si>
  <si>
    <t>725122813R00</t>
  </si>
  <si>
    <t xml:space="preserve">Demontáž pisoárů s nádrží + 1 záchodkem </t>
  </si>
  <si>
    <t>725129201R00</t>
  </si>
  <si>
    <t xml:space="preserve">Montáž pisoárového záchodku bez nádrže </t>
  </si>
  <si>
    <t>725210821R00</t>
  </si>
  <si>
    <t xml:space="preserve">Demontáž umyvadel bez výtokových armatur </t>
  </si>
  <si>
    <t>725210914R00</t>
  </si>
  <si>
    <t xml:space="preserve">Zpětná montáž umyvadla bez výtok.armatur </t>
  </si>
  <si>
    <t>725219401R00</t>
  </si>
  <si>
    <t xml:space="preserve">Montáž umyvadel na šrouby do zdiva </t>
  </si>
  <si>
    <t>725219503R00</t>
  </si>
  <si>
    <t xml:space="preserve">Montáž krytu sifonu umyvadel </t>
  </si>
  <si>
    <t>725310823R00</t>
  </si>
  <si>
    <t xml:space="preserve">Demontáž dřezů 1dílných v kuchyňské sestavě </t>
  </si>
  <si>
    <t>725319101R00</t>
  </si>
  <si>
    <t xml:space="preserve">Montáž dřezů jednoduchých </t>
  </si>
  <si>
    <t>725339101R00</t>
  </si>
  <si>
    <t xml:space="preserve">Montáž výlevky diturvitové, bez nádrže a armatur </t>
  </si>
  <si>
    <t>725820801R00</t>
  </si>
  <si>
    <t xml:space="preserve">Demontáž baterie nástěnné do G 3/4 </t>
  </si>
  <si>
    <t>725829202R00</t>
  </si>
  <si>
    <t xml:space="preserve">Montáž baterie umyv.a dřezové nástěnné </t>
  </si>
  <si>
    <t>725829301R00</t>
  </si>
  <si>
    <t xml:space="preserve">Montáž baterie umyv.a dřezové stojánkové </t>
  </si>
  <si>
    <t>725860811R00</t>
  </si>
  <si>
    <t xml:space="preserve">Demontáž uzávěrek zápachových jednoduchých </t>
  </si>
  <si>
    <t>725869101R00</t>
  </si>
  <si>
    <t xml:space="preserve">Montáž uzávěrek zápach.umyvadlových D 32 </t>
  </si>
  <si>
    <t>725869204R00</t>
  </si>
  <si>
    <t xml:space="preserve">Montáž uzávěrek zápach.dřez.jednoduchý D 40 </t>
  </si>
  <si>
    <t>28651511</t>
  </si>
  <si>
    <t>Komplet trubka splachovací  třídílná</t>
  </si>
  <si>
    <t>28696752</t>
  </si>
  <si>
    <t>Tlačítko ovládací Dual Flush</t>
  </si>
  <si>
    <t>286967581</t>
  </si>
  <si>
    <t>Modul-WC ovl. zepředu, h=112cm</t>
  </si>
  <si>
    <t>55145001</t>
  </si>
  <si>
    <t>Baterie umyvadlová stojánk bez otvír odpadu</t>
  </si>
  <si>
    <t>55145011</t>
  </si>
  <si>
    <t>Baterie dřezová směšov nástěnná s kul ústím</t>
  </si>
  <si>
    <t>55145013</t>
  </si>
  <si>
    <t>Baterie dřezová směšov nástěnná s ploch ústím délka ramene 240mm</t>
  </si>
  <si>
    <t>55147033</t>
  </si>
  <si>
    <t>Splachovač nádržkový z PH úsporný</t>
  </si>
  <si>
    <t>55162324.A</t>
  </si>
  <si>
    <t>Zápachová uzávěrka DN 40 x 6/4"</t>
  </si>
  <si>
    <t>55162328.A</t>
  </si>
  <si>
    <t>Uzávěrka zápachová DN 30 5/4"pro umyvadla</t>
  </si>
  <si>
    <t>551674066</t>
  </si>
  <si>
    <t>Sedátko pro závěsné klozety s poklopem</t>
  </si>
  <si>
    <t>55231082</t>
  </si>
  <si>
    <t>Dřez nerez s odkládací plochou 790x500</t>
  </si>
  <si>
    <t>64214330</t>
  </si>
  <si>
    <t>Umyvadlo  bílé s otv. pro bat. 550x450 mm</t>
  </si>
  <si>
    <t>64214331</t>
  </si>
  <si>
    <t>Umyvadlo  bílé bez otv. bater. 550x450 mm</t>
  </si>
  <si>
    <t>64240062</t>
  </si>
  <si>
    <t>Mísa klozetová závěsná  bílá  hl. 530 mm</t>
  </si>
  <si>
    <t>64251336</t>
  </si>
  <si>
    <t>Pisoár keram.  pro bateriové napájení s radarovým splachovačem</t>
  </si>
  <si>
    <t>64271101</t>
  </si>
  <si>
    <t>Výlevka  se sklop. plast. mřížkou, bílá</t>
  </si>
  <si>
    <t>64291390</t>
  </si>
  <si>
    <t>Kryt na sifón  bílý polosloup</t>
  </si>
  <si>
    <t>998725101R00</t>
  </si>
  <si>
    <t xml:space="preserve">Přesun hmot pro zařizovací předměty, výšky do 6 m </t>
  </si>
  <si>
    <t>783</t>
  </si>
  <si>
    <t>Nátěry</t>
  </si>
  <si>
    <t>783424240R00</t>
  </si>
  <si>
    <t xml:space="preserve">Nátěr syntet. potrubí do DN 50 mm  Z+1x +1x email </t>
  </si>
  <si>
    <t>D96</t>
  </si>
  <si>
    <t>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</si>
  <si>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</si>
  <si>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</si>
  <si>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</si>
  <si>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</si>
  <si>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</si>
  <si>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</si>
  <si>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</si>
  <si>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</si>
  <si>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</si>
  <si>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</si>
  <si>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979087113R00</t>
  </si>
  <si>
    <t xml:space="preserve">Nakládání vybouraných hmot na dopravní prostředky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</si>
  <si>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</si>
  <si>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</si>
  <si>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</si>
  <si>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</si>
  <si>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</si>
  <si>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</si>
  <si>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</si>
  <si>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</si>
  <si>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</si>
  <si>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</si>
  <si>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ing. Marcela Koželuhová</t>
  </si>
  <si>
    <t>realizováno v I.etapě</t>
  </si>
  <si>
    <t>realizovaáno v I.etapě</t>
  </si>
  <si>
    <t>Poznámka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</si>
</sst>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3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23" fillId="0" borderId="10" xfId="0" applyFont="1" applyBorder="1" applyAlignment="1">
      <alignment horizontal="centerContinuous"/>
    </xf>
    <xf numFmtId="0" fontId="24" fillId="18" borderId="11" xfId="0" applyFont="1" applyFill="1" applyBorder="1" applyAlignment="1">
      <alignment horizontal="left"/>
    </xf>
    <xf numFmtId="0" fontId="25" fillId="18" borderId="12" xfId="0" applyFont="1" applyFill="1" applyBorder="1" applyAlignment="1">
      <alignment horizontal="centerContinuous"/>
    </xf>
    <xf numFmtId="49" fontId="26" fillId="18" borderId="13" xfId="0" applyNumberFormat="1" applyFont="1" applyFill="1" applyBorder="1" applyAlignment="1">
      <alignment horizontal="left"/>
    </xf>
    <xf numFmtId="49" fontId="25" fillId="18" borderId="12" xfId="0" applyNumberFormat="1" applyFont="1" applyFill="1" applyBorder="1" applyAlignment="1">
      <alignment horizontal="centerContinuous"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left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49" fontId="25" fillId="0" borderId="18" xfId="0" applyNumberFormat="1" applyFont="1" applyBorder="1" applyAlignment="1">
      <alignment/>
    </xf>
    <xf numFmtId="49" fontId="25" fillId="0" borderId="17" xfId="0" applyNumberFormat="1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5" fillId="0" borderId="20" xfId="0" applyNumberFormat="1" applyFont="1" applyBorder="1" applyAlignment="1">
      <alignment horizontal="left"/>
    </xf>
    <xf numFmtId="49" fontId="24" fillId="18" borderId="16" xfId="0" applyNumberFormat="1" applyFont="1" applyFill="1" applyBorder="1" applyAlignment="1">
      <alignment/>
    </xf>
    <xf numFmtId="49" fontId="23" fillId="18" borderId="17" xfId="0" applyNumberFormat="1" applyFont="1" applyFill="1" applyBorder="1" applyAlignment="1">
      <alignment/>
    </xf>
    <xf numFmtId="49" fontId="24" fillId="18" borderId="18" xfId="0" applyNumberFormat="1" applyFont="1" applyFill="1" applyBorder="1" applyAlignment="1">
      <alignment/>
    </xf>
    <xf numFmtId="49" fontId="23" fillId="18" borderId="18" xfId="0" applyNumberFormat="1" applyFont="1" applyFill="1" applyBorder="1" applyAlignment="1">
      <alignment/>
    </xf>
    <xf numFmtId="0" fontId="25" fillId="0" borderId="19" xfId="0" applyFont="1" applyFill="1" applyBorder="1" applyAlignment="1">
      <alignment/>
    </xf>
    <xf numFmtId="3" fontId="2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4" fillId="18" borderId="21" xfId="0" applyNumberFormat="1" applyFont="1" applyFill="1" applyBorder="1" applyAlignment="1">
      <alignment/>
    </xf>
    <xf numFmtId="49" fontId="23" fillId="18" borderId="22" xfId="0" applyNumberFormat="1" applyFont="1" applyFill="1" applyBorder="1" applyAlignment="1">
      <alignment/>
    </xf>
    <xf numFmtId="49" fontId="24" fillId="18" borderId="0" xfId="0" applyNumberFormat="1" applyFont="1" applyFill="1" applyBorder="1" applyAlignment="1">
      <alignment/>
    </xf>
    <xf numFmtId="49" fontId="23" fillId="18" borderId="0" xfId="0" applyNumberFormat="1" applyFont="1" applyFill="1" applyBorder="1" applyAlignment="1">
      <alignment/>
    </xf>
    <xf numFmtId="49" fontId="25" fillId="0" borderId="19" xfId="0" applyNumberFormat="1" applyFont="1" applyBorder="1" applyAlignment="1">
      <alignment horizontal="left"/>
    </xf>
    <xf numFmtId="0" fontId="25" fillId="0" borderId="23" xfId="0" applyFont="1" applyBorder="1" applyAlignment="1">
      <alignment/>
    </xf>
    <xf numFmtId="0" fontId="25" fillId="0" borderId="19" xfId="0" applyNumberFormat="1" applyFont="1" applyBorder="1" applyAlignment="1">
      <alignment/>
    </xf>
    <xf numFmtId="0" fontId="2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6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7" fillId="0" borderId="27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24" fillId="18" borderId="29" xfId="0" applyFont="1" applyFill="1" applyBorder="1" applyAlignment="1">
      <alignment horizontal="left"/>
    </xf>
    <xf numFmtId="0" fontId="23" fillId="18" borderId="30" xfId="0" applyFont="1" applyFill="1" applyBorder="1" applyAlignment="1">
      <alignment horizontal="left"/>
    </xf>
    <xf numFmtId="0" fontId="23" fillId="18" borderId="31" xfId="0" applyFont="1" applyFill="1" applyBorder="1" applyAlignment="1">
      <alignment horizontal="centerContinuous"/>
    </xf>
    <xf numFmtId="0" fontId="24" fillId="18" borderId="30" xfId="0" applyFont="1" applyFill="1" applyBorder="1" applyAlignment="1">
      <alignment horizontal="centerContinuous"/>
    </xf>
    <xf numFmtId="0" fontId="23" fillId="18" borderId="30" xfId="0" applyFont="1" applyFill="1" applyBorder="1" applyAlignment="1">
      <alignment horizontal="centerContinuous"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/>
    </xf>
    <xf numFmtId="3" fontId="23" fillId="0" borderId="15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33" xfId="0" applyFont="1" applyBorder="1" applyAlignment="1">
      <alignment shrinkToFit="1"/>
    </xf>
    <xf numFmtId="0" fontId="23" fillId="0" borderId="35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36" xfId="0" applyNumberFormat="1" applyFont="1" applyBorder="1" applyAlignment="1">
      <alignment/>
    </xf>
    <xf numFmtId="0" fontId="23" fillId="0" borderId="37" xfId="0" applyFont="1" applyBorder="1" applyAlignment="1">
      <alignment/>
    </xf>
    <xf numFmtId="3" fontId="23" fillId="0" borderId="38" xfId="0" applyNumberFormat="1" applyFont="1" applyBorder="1" applyAlignment="1">
      <alignment/>
    </xf>
    <xf numFmtId="0" fontId="23" fillId="0" borderId="39" xfId="0" applyFont="1" applyBorder="1" applyAlignment="1">
      <alignment/>
    </xf>
    <xf numFmtId="0" fontId="24" fillId="18" borderId="11" xfId="0" applyFont="1" applyFill="1" applyBorder="1" applyAlignment="1">
      <alignment/>
    </xf>
    <xf numFmtId="0" fontId="24" fillId="18" borderId="13" xfId="0" applyFont="1" applyFill="1" applyBorder="1" applyAlignment="1">
      <alignment/>
    </xf>
    <xf numFmtId="0" fontId="24" fillId="18" borderId="12" xfId="0" applyFont="1" applyFill="1" applyBorder="1" applyAlignment="1">
      <alignment/>
    </xf>
    <xf numFmtId="0" fontId="24" fillId="18" borderId="40" xfId="0" applyFont="1" applyFill="1" applyBorder="1" applyAlignment="1">
      <alignment/>
    </xf>
    <xf numFmtId="0" fontId="24" fillId="18" borderId="41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47" xfId="0" applyFont="1" applyBorder="1" applyAlignment="1">
      <alignment/>
    </xf>
    <xf numFmtId="166" fontId="23" fillId="0" borderId="48" xfId="0" applyNumberFormat="1" applyFont="1" applyBorder="1" applyAlignment="1">
      <alignment horizontal="right"/>
    </xf>
    <xf numFmtId="0" fontId="23" fillId="0" borderId="48" xfId="0" applyFont="1" applyBorder="1" applyAlignment="1">
      <alignment/>
    </xf>
    <xf numFmtId="0" fontId="23" fillId="0" borderId="18" xfId="0" applyFont="1" applyBorder="1" applyAlignment="1">
      <alignment/>
    </xf>
    <xf numFmtId="166" fontId="23" fillId="0" borderId="17" xfId="0" applyNumberFormat="1" applyFont="1" applyBorder="1" applyAlignment="1">
      <alignment horizontal="right"/>
    </xf>
    <xf numFmtId="0" fontId="27" fillId="18" borderId="37" xfId="0" applyFont="1" applyFill="1" applyBorder="1" applyAlignment="1">
      <alignment/>
    </xf>
    <xf numFmtId="0" fontId="27" fillId="18" borderId="38" xfId="0" applyFont="1" applyFill="1" applyBorder="1" applyAlignment="1">
      <alignment/>
    </xf>
    <xf numFmtId="0" fontId="27" fillId="18" borderId="39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24" fillId="0" borderId="49" xfId="47" applyNumberFormat="1" applyFont="1" applyBorder="1">
      <alignment/>
      <protection/>
    </xf>
    <xf numFmtId="49" fontId="23" fillId="0" borderId="49" xfId="47" applyNumberFormat="1" applyFont="1" applyBorder="1">
      <alignment/>
      <protection/>
    </xf>
    <xf numFmtId="49" fontId="23" fillId="0" borderId="49" xfId="47" applyNumberFormat="1" applyFont="1" applyBorder="1" applyAlignment="1">
      <alignment horizontal="right"/>
      <protection/>
    </xf>
    <xf numFmtId="0" fontId="23" fillId="0" borderId="50" xfId="47" applyFont="1" applyBorder="1">
      <alignment/>
      <protection/>
    </xf>
    <xf numFmtId="49" fontId="23" fillId="0" borderId="49" xfId="0" applyNumberFormat="1" applyFont="1" applyBorder="1" applyAlignment="1">
      <alignment horizontal="left"/>
    </xf>
    <xf numFmtId="0" fontId="23" fillId="0" borderId="51" xfId="0" applyNumberFormat="1" applyFont="1" applyBorder="1" applyAlignment="1">
      <alignment/>
    </xf>
    <xf numFmtId="49" fontId="24" fillId="0" borderId="52" xfId="47" applyNumberFormat="1" applyFont="1" applyBorder="1">
      <alignment/>
      <protection/>
    </xf>
    <xf numFmtId="49" fontId="23" fillId="0" borderId="52" xfId="47" applyNumberFormat="1" applyFont="1" applyBorder="1">
      <alignment/>
      <protection/>
    </xf>
    <xf numFmtId="49" fontId="23" fillId="0" borderId="52" xfId="47" applyNumberFormat="1" applyFont="1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18" borderId="29" xfId="0" applyNumberFormat="1" applyFont="1" applyFill="1" applyBorder="1" applyAlignment="1">
      <alignment horizontal="center"/>
    </xf>
    <xf numFmtId="0" fontId="24" fillId="18" borderId="30" xfId="0" applyFont="1" applyFill="1" applyBorder="1" applyAlignment="1">
      <alignment horizontal="center"/>
    </xf>
    <xf numFmtId="0" fontId="24" fillId="18" borderId="31" xfId="0" applyFont="1" applyFill="1" applyBorder="1" applyAlignment="1">
      <alignment horizontal="center"/>
    </xf>
    <xf numFmtId="0" fontId="24" fillId="18" borderId="53" xfId="0" applyFont="1" applyFill="1" applyBorder="1" applyAlignment="1">
      <alignment horizontal="center"/>
    </xf>
    <xf numFmtId="0" fontId="24" fillId="18" borderId="54" xfId="0" applyFont="1" applyFill="1" applyBorder="1" applyAlignment="1">
      <alignment horizontal="center"/>
    </xf>
    <xf numFmtId="0" fontId="24" fillId="18" borderId="55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3" xfId="0" applyNumberFormat="1" applyFont="1" applyBorder="1" applyAlignment="1">
      <alignment/>
    </xf>
    <xf numFmtId="0" fontId="24" fillId="18" borderId="29" xfId="0" applyFont="1" applyFill="1" applyBorder="1" applyAlignment="1">
      <alignment/>
    </xf>
    <xf numFmtId="0" fontId="24" fillId="18" borderId="30" xfId="0" applyFont="1" applyFill="1" applyBorder="1" applyAlignment="1">
      <alignment/>
    </xf>
    <xf numFmtId="3" fontId="24" fillId="18" borderId="31" xfId="0" applyNumberFormat="1" applyFont="1" applyFill="1" applyBorder="1" applyAlignment="1">
      <alignment/>
    </xf>
    <xf numFmtId="3" fontId="24" fillId="18" borderId="53" xfId="0" applyNumberFormat="1" applyFont="1" applyFill="1" applyBorder="1" applyAlignment="1">
      <alignment/>
    </xf>
    <xf numFmtId="3" fontId="24" fillId="18" borderId="54" xfId="0" applyNumberFormat="1" applyFont="1" applyFill="1" applyBorder="1" applyAlignment="1">
      <alignment/>
    </xf>
    <xf numFmtId="3" fontId="24" fillId="18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18" borderId="41" xfId="0" applyFont="1" applyFill="1" applyBorder="1" applyAlignment="1">
      <alignment/>
    </xf>
    <xf numFmtId="0" fontId="24" fillId="18" borderId="56" xfId="0" applyFont="1" applyFill="1" applyBorder="1" applyAlignment="1">
      <alignment horizontal="right"/>
    </xf>
    <xf numFmtId="0" fontId="24" fillId="18" borderId="13" xfId="0" applyFont="1" applyFill="1" applyBorder="1" applyAlignment="1">
      <alignment horizontal="right"/>
    </xf>
    <xf numFmtId="0" fontId="24" fillId="18" borderId="12" xfId="0" applyFont="1" applyFill="1" applyBorder="1" applyAlignment="1">
      <alignment horizontal="center"/>
    </xf>
    <xf numFmtId="4" fontId="26" fillId="18" borderId="13" xfId="0" applyNumberFormat="1" applyFont="1" applyFill="1" applyBorder="1" applyAlignment="1">
      <alignment horizontal="right"/>
    </xf>
    <xf numFmtId="4" fontId="26" fillId="18" borderId="41" xfId="0" applyNumberFormat="1" applyFont="1" applyFill="1" applyBorder="1" applyAlignment="1">
      <alignment horizontal="right"/>
    </xf>
    <xf numFmtId="0" fontId="23" fillId="0" borderId="25" xfId="0" applyFont="1" applyBorder="1" applyAlignment="1">
      <alignment/>
    </xf>
    <xf numFmtId="3" fontId="23" fillId="0" borderId="34" xfId="0" applyNumberFormat="1" applyFont="1" applyBorder="1" applyAlignment="1">
      <alignment horizontal="right"/>
    </xf>
    <xf numFmtId="166" fontId="23" fillId="0" borderId="19" xfId="0" applyNumberFormat="1" applyFont="1" applyBorder="1" applyAlignment="1">
      <alignment horizontal="right"/>
    </xf>
    <xf numFmtId="3" fontId="23" fillId="0" borderId="44" xfId="0" applyNumberFormat="1" applyFont="1" applyBorder="1" applyAlignment="1">
      <alignment horizontal="right"/>
    </xf>
    <xf numFmtId="4" fontId="23" fillId="0" borderId="33" xfId="0" applyNumberFormat="1" applyFont="1" applyBorder="1" applyAlignment="1">
      <alignment horizontal="right"/>
    </xf>
    <xf numFmtId="3" fontId="23" fillId="0" borderId="25" xfId="0" applyNumberFormat="1" applyFont="1" applyBorder="1" applyAlignment="1">
      <alignment horizontal="right"/>
    </xf>
    <xf numFmtId="0" fontId="23" fillId="18" borderId="37" xfId="0" applyFont="1" applyFill="1" applyBorder="1" applyAlignment="1">
      <alignment/>
    </xf>
    <xf numFmtId="0" fontId="24" fillId="18" borderId="38" xfId="0" applyFont="1" applyFill="1" applyBorder="1" applyAlignment="1">
      <alignment/>
    </xf>
    <xf numFmtId="0" fontId="23" fillId="18" borderId="38" xfId="0" applyFont="1" applyFill="1" applyBorder="1" applyAlignment="1">
      <alignment/>
    </xf>
    <xf numFmtId="4" fontId="23" fillId="18" borderId="57" xfId="0" applyNumberFormat="1" applyFont="1" applyFill="1" applyBorder="1" applyAlignment="1">
      <alignment/>
    </xf>
    <xf numFmtId="4" fontId="23" fillId="18" borderId="37" xfId="0" applyNumberFormat="1" applyFont="1" applyFill="1" applyBorder="1" applyAlignment="1">
      <alignment/>
    </xf>
    <xf numFmtId="4" fontId="23" fillId="18" borderId="38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3" fillId="0" borderId="49" xfId="47" applyFont="1" applyBorder="1">
      <alignment/>
      <protection/>
    </xf>
    <xf numFmtId="0" fontId="25" fillId="0" borderId="50" xfId="47" applyFont="1" applyBorder="1" applyAlignment="1">
      <alignment horizontal="right"/>
      <protection/>
    </xf>
    <xf numFmtId="49" fontId="23" fillId="0" borderId="49" xfId="47" applyNumberFormat="1" applyFont="1" applyBorder="1" applyAlignment="1">
      <alignment horizontal="left"/>
      <protection/>
    </xf>
    <xf numFmtId="0" fontId="23" fillId="0" borderId="51" xfId="47" applyFont="1" applyBorder="1">
      <alignment/>
      <protection/>
    </xf>
    <xf numFmtId="0" fontId="23" fillId="0" borderId="52" xfId="47" applyFont="1" applyBorder="1">
      <alignment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5" fillId="18" borderId="19" xfId="47" applyNumberFormat="1" applyFont="1" applyFill="1" applyBorder="1">
      <alignment/>
      <protection/>
    </xf>
    <xf numFmtId="0" fontId="25" fillId="18" borderId="17" xfId="47" applyFont="1" applyFill="1" applyBorder="1" applyAlignment="1">
      <alignment horizontal="center"/>
      <protection/>
    </xf>
    <xf numFmtId="0" fontId="25" fillId="18" borderId="17" xfId="47" applyNumberFormat="1" applyFont="1" applyFill="1" applyBorder="1" applyAlignment="1">
      <alignment horizontal="center"/>
      <protection/>
    </xf>
    <xf numFmtId="0" fontId="25" fillId="18" borderId="19" xfId="47" applyFont="1" applyFill="1" applyBorder="1" applyAlignment="1">
      <alignment horizontal="center"/>
      <protection/>
    </xf>
    <xf numFmtId="0" fontId="24" fillId="0" borderId="58" xfId="47" applyFont="1" applyBorder="1" applyAlignment="1">
      <alignment horizontal="center"/>
      <protection/>
    </xf>
    <xf numFmtId="49" fontId="24" fillId="0" borderId="58" xfId="47" applyNumberFormat="1" applyFont="1" applyBorder="1" applyAlignment="1">
      <alignment horizontal="left"/>
      <protection/>
    </xf>
    <xf numFmtId="0" fontId="24" fillId="0" borderId="59" xfId="47" applyFont="1" applyBorder="1">
      <alignment/>
      <protection/>
    </xf>
    <xf numFmtId="0" fontId="23" fillId="0" borderId="18" xfId="47" applyFont="1" applyBorder="1" applyAlignment="1">
      <alignment horizontal="center"/>
      <protection/>
    </xf>
    <xf numFmtId="0" fontId="23" fillId="0" borderId="18" xfId="47" applyNumberFormat="1" applyFont="1" applyBorder="1" applyAlignment="1">
      <alignment horizontal="right"/>
      <protection/>
    </xf>
    <xf numFmtId="0" fontId="23" fillId="0" borderId="17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34" fillId="0" borderId="0" xfId="47" applyFont="1">
      <alignment/>
      <protection/>
    </xf>
    <xf numFmtId="0" fontId="35" fillId="0" borderId="60" xfId="47" applyFont="1" applyBorder="1" applyAlignment="1">
      <alignment horizontal="center" vertical="top"/>
      <protection/>
    </xf>
    <xf numFmtId="49" fontId="35" fillId="0" borderId="60" xfId="47" applyNumberFormat="1" applyFont="1" applyBorder="1" applyAlignment="1">
      <alignment horizontal="left" vertical="top"/>
      <protection/>
    </xf>
    <xf numFmtId="0" fontId="35" fillId="0" borderId="60" xfId="47" applyFont="1" applyBorder="1" applyAlignment="1">
      <alignment vertical="top" wrapText="1"/>
      <protection/>
    </xf>
    <xf numFmtId="49" fontId="35" fillId="0" borderId="60" xfId="47" applyNumberFormat="1" applyFont="1" applyBorder="1" applyAlignment="1">
      <alignment horizontal="center" shrinkToFit="1"/>
      <protection/>
    </xf>
    <xf numFmtId="4" fontId="35" fillId="0" borderId="60" xfId="47" applyNumberFormat="1" applyFont="1" applyBorder="1" applyAlignment="1">
      <alignment horizontal="right"/>
      <protection/>
    </xf>
    <xf numFmtId="4" fontId="35" fillId="0" borderId="60" xfId="47" applyNumberFormat="1" applyFont="1" applyBorder="1">
      <alignment/>
      <protection/>
    </xf>
    <xf numFmtId="0" fontId="34" fillId="0" borderId="0" xfId="47" applyFont="1">
      <alignment/>
      <protection/>
    </xf>
    <xf numFmtId="0" fontId="23" fillId="18" borderId="19" xfId="47" applyFont="1" applyFill="1" applyBorder="1" applyAlignment="1">
      <alignment horizontal="center"/>
      <protection/>
    </xf>
    <xf numFmtId="49" fontId="36" fillId="18" borderId="19" xfId="47" applyNumberFormat="1" applyFont="1" applyFill="1" applyBorder="1" applyAlignment="1">
      <alignment horizontal="left"/>
      <protection/>
    </xf>
    <xf numFmtId="0" fontId="36" fillId="18" borderId="59" xfId="47" applyFont="1" applyFill="1" applyBorder="1">
      <alignment/>
      <protection/>
    </xf>
    <xf numFmtId="0" fontId="23" fillId="18" borderId="18" xfId="47" applyFont="1" applyFill="1" applyBorder="1" applyAlignment="1">
      <alignment horizontal="center"/>
      <protection/>
    </xf>
    <xf numFmtId="4" fontId="23" fillId="18" borderId="18" xfId="47" applyNumberFormat="1" applyFont="1" applyFill="1" applyBorder="1" applyAlignment="1">
      <alignment horizontal="right"/>
      <protection/>
    </xf>
    <xf numFmtId="4" fontId="23" fillId="18" borderId="17" xfId="47" applyNumberFormat="1" applyFont="1" applyFill="1" applyBorder="1" applyAlignment="1">
      <alignment horizontal="right"/>
      <protection/>
    </xf>
    <xf numFmtId="4" fontId="24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37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38" fillId="0" borderId="0" xfId="47" applyFont="1" applyBorder="1">
      <alignment/>
      <protection/>
    </xf>
    <xf numFmtId="3" fontId="38" fillId="0" borderId="0" xfId="47" applyNumberFormat="1" applyFont="1" applyBorder="1" applyAlignment="1">
      <alignment horizontal="right"/>
      <protection/>
    </xf>
    <xf numFmtId="4" fontId="38" fillId="0" borderId="0" xfId="47" applyNumberFormat="1" applyFont="1" applyBorder="1">
      <alignment/>
      <protection/>
    </xf>
    <xf numFmtId="0" fontId="37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5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3" fontId="23" fillId="0" borderId="61" xfId="0" applyNumberFormat="1" applyFont="1" applyBorder="1" applyAlignment="1">
      <alignment/>
    </xf>
    <xf numFmtId="0" fontId="31" fillId="0" borderId="0" xfId="47" applyFont="1" applyAlignment="1">
      <alignment horizontal="center"/>
      <protection/>
    </xf>
    <xf numFmtId="0" fontId="23" fillId="0" borderId="0" xfId="47" applyFont="1" applyBorder="1">
      <alignment/>
      <protection/>
    </xf>
    <xf numFmtId="0" fontId="23" fillId="0" borderId="0" xfId="47" applyFont="1" applyBorder="1" applyAlignment="1">
      <alignment horizontal="center" shrinkToFit="1"/>
      <protection/>
    </xf>
    <xf numFmtId="0" fontId="23" fillId="0" borderId="19" xfId="47" applyNumberFormat="1" applyFont="1" applyBorder="1">
      <alignment/>
      <protection/>
    </xf>
    <xf numFmtId="4" fontId="35" fillId="0" borderId="19" xfId="47" applyNumberFormat="1" applyFont="1" applyBorder="1">
      <alignment/>
      <protection/>
    </xf>
    <xf numFmtId="0" fontId="0" fillId="0" borderId="0" xfId="0" applyAlignment="1">
      <alignment horizontal="left" wrapText="1"/>
    </xf>
    <xf numFmtId="0" fontId="29" fillId="0" borderId="0" xfId="0" applyFont="1" applyAlignment="1">
      <alignment horizontal="left" vertical="top" wrapText="1"/>
    </xf>
    <xf numFmtId="0" fontId="25" fillId="0" borderId="19" xfId="0" applyFont="1" applyBorder="1" applyAlignment="1">
      <alignment horizontal="left"/>
    </xf>
    <xf numFmtId="0" fontId="25" fillId="0" borderId="59" xfId="0" applyFont="1" applyBorder="1" applyAlignment="1">
      <alignment horizontal="left"/>
    </xf>
    <xf numFmtId="0" fontId="25" fillId="0" borderId="19" xfId="0" applyFont="1" applyBorder="1" applyAlignment="1">
      <alignment horizontal="center"/>
    </xf>
    <xf numFmtId="0" fontId="23" fillId="0" borderId="37" xfId="0" applyFont="1" applyBorder="1" applyAlignment="1">
      <alignment horizontal="center" shrinkToFit="1"/>
    </xf>
    <xf numFmtId="0" fontId="23" fillId="0" borderId="39" xfId="0" applyFont="1" applyBorder="1" applyAlignment="1">
      <alignment horizontal="center" shrinkToFit="1"/>
    </xf>
    <xf numFmtId="167" fontId="23" fillId="0" borderId="59" xfId="0" applyNumberFormat="1" applyFont="1" applyBorder="1" applyAlignment="1">
      <alignment horizontal="right" indent="2"/>
    </xf>
    <xf numFmtId="167" fontId="23" fillId="0" borderId="24" xfId="0" applyNumberFormat="1" applyFont="1" applyBorder="1" applyAlignment="1">
      <alignment horizontal="right" indent="2"/>
    </xf>
    <xf numFmtId="167" fontId="27" fillId="18" borderId="62" xfId="0" applyNumberFormat="1" applyFont="1" applyFill="1" applyBorder="1" applyAlignment="1">
      <alignment horizontal="right" indent="2"/>
    </xf>
    <xf numFmtId="167" fontId="27" fillId="18" borderId="57" xfId="0" applyNumberFormat="1" applyFont="1" applyFill="1" applyBorder="1" applyAlignment="1">
      <alignment horizontal="right" indent="2"/>
    </xf>
    <xf numFmtId="3" fontId="24" fillId="18" borderId="38" xfId="0" applyNumberFormat="1" applyFont="1" applyFill="1" applyBorder="1" applyAlignment="1">
      <alignment horizontal="right"/>
    </xf>
    <xf numFmtId="3" fontId="24" fillId="18" borderId="57" xfId="0" applyNumberFormat="1" applyFont="1" applyFill="1" applyBorder="1" applyAlignment="1">
      <alignment horizontal="right"/>
    </xf>
    <xf numFmtId="0" fontId="23" fillId="0" borderId="63" xfId="47" applyFont="1" applyBorder="1" applyAlignment="1">
      <alignment horizontal="center"/>
      <protection/>
    </xf>
    <xf numFmtId="0" fontId="23" fillId="0" borderId="64" xfId="47" applyFont="1" applyBorder="1" applyAlignment="1">
      <alignment horizontal="center"/>
      <protection/>
    </xf>
    <xf numFmtId="0" fontId="23" fillId="0" borderId="65" xfId="47" applyFont="1" applyBorder="1" applyAlignment="1">
      <alignment horizontal="center"/>
      <protection/>
    </xf>
    <xf numFmtId="0" fontId="23" fillId="0" borderId="66" xfId="47" applyFont="1" applyBorder="1" applyAlignment="1">
      <alignment horizontal="center"/>
      <protection/>
    </xf>
    <xf numFmtId="0" fontId="23" fillId="0" borderId="67" xfId="47" applyFont="1" applyBorder="1" applyAlignment="1">
      <alignment horizontal="left"/>
      <protection/>
    </xf>
    <xf numFmtId="0" fontId="23" fillId="0" borderId="52" xfId="47" applyFont="1" applyBorder="1" applyAlignment="1">
      <alignment horizontal="left"/>
      <protection/>
    </xf>
    <xf numFmtId="0" fontId="23" fillId="0" borderId="68" xfId="47" applyFont="1" applyBorder="1" applyAlignment="1">
      <alignment horizontal="left"/>
      <protection/>
    </xf>
    <xf numFmtId="0" fontId="31" fillId="0" borderId="0" xfId="47" applyFont="1" applyAlignment="1">
      <alignment horizontal="center"/>
      <protection/>
    </xf>
    <xf numFmtId="49" fontId="23" fillId="0" borderId="65" xfId="47" applyNumberFormat="1" applyFont="1" applyBorder="1" applyAlignment="1">
      <alignment horizontal="center"/>
      <protection/>
    </xf>
    <xf numFmtId="0" fontId="23" fillId="0" borderId="67" xfId="47" applyFont="1" applyBorder="1" applyAlignment="1">
      <alignment horizontal="center" shrinkToFit="1"/>
      <protection/>
    </xf>
    <xf numFmtId="0" fontId="23" fillId="0" borderId="52" xfId="47" applyFont="1" applyBorder="1" applyAlignment="1">
      <alignment horizontal="center" shrinkToFit="1"/>
      <protection/>
    </xf>
    <xf numFmtId="0" fontId="23" fillId="0" borderId="68" xfId="47" applyFont="1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7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0</v>
      </c>
      <c r="D2" s="5" t="str">
        <f>Rekapitulace!G2</f>
        <v>Zdravotechnika</v>
      </c>
      <c r="E2" s="6"/>
      <c r="F2" s="7" t="s">
        <v>2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7" ht="12.75" customHeight="1">
      <c r="A5" s="17" t="s">
        <v>75</v>
      </c>
      <c r="B5" s="18"/>
      <c r="C5" s="19" t="s">
        <v>79</v>
      </c>
      <c r="D5" s="20"/>
      <c r="E5" s="18"/>
      <c r="F5" s="13" t="s">
        <v>7</v>
      </c>
      <c r="G5" s="14"/>
    </row>
    <row r="6" spans="1:15" ht="12.75" customHeight="1">
      <c r="A6" s="15" t="s">
        <v>8</v>
      </c>
      <c r="B6" s="10"/>
      <c r="C6" s="11" t="s">
        <v>9</v>
      </c>
      <c r="D6" s="11"/>
      <c r="E6" s="12"/>
      <c r="F6" s="21" t="s">
        <v>10</v>
      </c>
      <c r="G6" s="22">
        <v>0</v>
      </c>
      <c r="O6" s="23"/>
    </row>
    <row r="7" spans="1:7" ht="12.75" customHeight="1">
      <c r="A7" s="24" t="s">
        <v>77</v>
      </c>
      <c r="B7" s="25"/>
      <c r="C7" s="26" t="s">
        <v>78</v>
      </c>
      <c r="D7" s="27"/>
      <c r="E7" s="27"/>
      <c r="F7" s="28" t="s">
        <v>11</v>
      </c>
      <c r="G7" s="22">
        <f>IF(PocetMJ=0,,ROUND((F30+F32)/PocetMJ,1))</f>
        <v>0</v>
      </c>
    </row>
    <row r="8" spans="1:9" ht="12.75">
      <c r="A8" s="29" t="s">
        <v>12</v>
      </c>
      <c r="B8" s="13"/>
      <c r="C8" s="205" t="s">
        <v>336</v>
      </c>
      <c r="D8" s="205"/>
      <c r="E8" s="206"/>
      <c r="F8" s="30" t="s">
        <v>13</v>
      </c>
      <c r="G8" s="31"/>
      <c r="H8" s="32"/>
      <c r="I8" s="33"/>
    </row>
    <row r="9" spans="1:8" ht="12.75">
      <c r="A9" s="29" t="s">
        <v>14</v>
      </c>
      <c r="B9" s="13"/>
      <c r="C9" s="205" t="str">
        <f>Projektant</f>
        <v>ing. Marcela Koželuhová</v>
      </c>
      <c r="D9" s="205"/>
      <c r="E9" s="206"/>
      <c r="F9" s="13"/>
      <c r="G9" s="34"/>
      <c r="H9" s="35"/>
    </row>
    <row r="10" spans="1:8" ht="12.75">
      <c r="A10" s="29" t="s">
        <v>15</v>
      </c>
      <c r="B10" s="13"/>
      <c r="C10" s="205"/>
      <c r="D10" s="205"/>
      <c r="E10" s="205"/>
      <c r="F10" s="36"/>
      <c r="G10" s="37"/>
      <c r="H10" s="38"/>
    </row>
    <row r="11" spans="1:57" ht="13.5" customHeight="1">
      <c r="A11" s="29" t="s">
        <v>16</v>
      </c>
      <c r="B11" s="13"/>
      <c r="C11" s="205"/>
      <c r="D11" s="205"/>
      <c r="E11" s="205"/>
      <c r="F11" s="39" t="s">
        <v>17</v>
      </c>
      <c r="G11" s="40" t="s">
        <v>77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18</v>
      </c>
      <c r="B12" s="10"/>
      <c r="C12" s="207"/>
      <c r="D12" s="207"/>
      <c r="E12" s="207"/>
      <c r="F12" s="43" t="s">
        <v>19</v>
      </c>
      <c r="G12" s="44"/>
      <c r="H12" s="35"/>
    </row>
    <row r="13" spans="1:8" ht="28.5" customHeight="1" thickBot="1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7" ht="15.75" customHeight="1">
      <c r="A15" s="54"/>
      <c r="B15" s="55" t="s">
        <v>23</v>
      </c>
      <c r="C15" s="56">
        <f>HSV</f>
        <v>0</v>
      </c>
      <c r="D15" s="57" t="str">
        <f>Rekapitulace!A20</f>
        <v>Ztížené výrobní podmínky</v>
      </c>
      <c r="E15" s="58"/>
      <c r="F15" s="59"/>
      <c r="G15" s="56">
        <f>Rekapitulace!I20</f>
        <v>0</v>
      </c>
    </row>
    <row r="16" spans="1:7" ht="15.75" customHeight="1">
      <c r="A16" s="54" t="s">
        <v>24</v>
      </c>
      <c r="B16" s="55" t="s">
        <v>25</v>
      </c>
      <c r="C16" s="56">
        <f>PSV</f>
        <v>0</v>
      </c>
      <c r="D16" s="9" t="str">
        <f>Rekapitulace!A21</f>
        <v>Oborová přirážka</v>
      </c>
      <c r="E16" s="60"/>
      <c r="F16" s="61"/>
      <c r="G16" s="56">
        <f>Rekapitulace!I21</f>
        <v>0</v>
      </c>
    </row>
    <row r="17" spans="1:7" ht="15.75" customHeight="1">
      <c r="A17" s="54" t="s">
        <v>26</v>
      </c>
      <c r="B17" s="55" t="s">
        <v>27</v>
      </c>
      <c r="C17" s="56">
        <f>Mont</f>
        <v>0</v>
      </c>
      <c r="D17" s="9" t="str">
        <f>Rekapitulace!A22</f>
        <v>Přesun stavebních kapacit</v>
      </c>
      <c r="E17" s="60"/>
      <c r="F17" s="61"/>
      <c r="G17" s="56">
        <f>Rekapitulace!I22</f>
        <v>0</v>
      </c>
    </row>
    <row r="18" spans="1:7" ht="15.75" customHeight="1">
      <c r="A18" s="62" t="s">
        <v>28</v>
      </c>
      <c r="B18" s="63" t="s">
        <v>29</v>
      </c>
      <c r="C18" s="56">
        <f>Dodavka</f>
        <v>0</v>
      </c>
      <c r="D18" s="9" t="str">
        <f>Rekapitulace!A23</f>
        <v>Mimostaveništní doprava</v>
      </c>
      <c r="E18" s="60"/>
      <c r="F18" s="61"/>
      <c r="G18" s="56">
        <f>Rekapitulace!I23</f>
        <v>0</v>
      </c>
    </row>
    <row r="19" spans="1:7" ht="15.75" customHeight="1">
      <c r="A19" s="64" t="s">
        <v>30</v>
      </c>
      <c r="B19" s="55"/>
      <c r="C19" s="56">
        <f>SUM(C15:C18)</f>
        <v>0</v>
      </c>
      <c r="D19" s="9" t="str">
        <f>Rekapitulace!A24</f>
        <v>Zařízení staveniště</v>
      </c>
      <c r="E19" s="60"/>
      <c r="F19" s="61"/>
      <c r="G19" s="56">
        <f>Rekapitulace!I24</f>
        <v>0</v>
      </c>
    </row>
    <row r="20" spans="1:7" ht="15.75" customHeight="1">
      <c r="A20" s="64"/>
      <c r="B20" s="55"/>
      <c r="C20" s="56"/>
      <c r="D20" s="9" t="str">
        <f>Rekapitulace!A25</f>
        <v>Provoz investora</v>
      </c>
      <c r="E20" s="60"/>
      <c r="F20" s="61"/>
      <c r="G20" s="56">
        <f>Rekapitulace!I25</f>
        <v>0</v>
      </c>
    </row>
    <row r="21" spans="1:7" ht="15.75" customHeight="1">
      <c r="A21" s="64" t="s">
        <v>31</v>
      </c>
      <c r="B21" s="55"/>
      <c r="C21" s="56">
        <f>HZS</f>
        <v>0</v>
      </c>
      <c r="D21" s="9" t="str">
        <f>Rekapitulace!A26</f>
        <v>Kompletační činnost (IČD)</v>
      </c>
      <c r="E21" s="60"/>
      <c r="F21" s="61"/>
      <c r="G21" s="56">
        <f>Rekapitulace!I26</f>
        <v>0</v>
      </c>
    </row>
    <row r="22" spans="1:7" ht="15.75" customHeight="1">
      <c r="A22" s="65" t="s">
        <v>32</v>
      </c>
      <c r="B22" s="66"/>
      <c r="C22" s="56">
        <f>C19+C21</f>
        <v>0</v>
      </c>
      <c r="D22" s="9" t="s">
        <v>33</v>
      </c>
      <c r="E22" s="60"/>
      <c r="F22" s="61"/>
      <c r="G22" s="56">
        <f>G23-SUM(G15:G21)</f>
        <v>0</v>
      </c>
    </row>
    <row r="23" spans="1:7" ht="15.75" customHeight="1" thickBot="1">
      <c r="A23" s="208" t="s">
        <v>34</v>
      </c>
      <c r="B23" s="209"/>
      <c r="C23" s="67">
        <f>C22+G23</f>
        <v>0</v>
      </c>
      <c r="D23" s="68" t="s">
        <v>35</v>
      </c>
      <c r="E23" s="69"/>
      <c r="F23" s="70"/>
      <c r="G23" s="56">
        <f>VRN</f>
        <v>0</v>
      </c>
    </row>
    <row r="24" spans="1:7" ht="12.75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ht="12.75">
      <c r="A25" s="65" t="s">
        <v>39</v>
      </c>
      <c r="B25" s="66"/>
      <c r="C25" s="76"/>
      <c r="D25" s="66" t="s">
        <v>39</v>
      </c>
      <c r="E25" s="77"/>
      <c r="F25" s="78" t="s">
        <v>39</v>
      </c>
      <c r="G25" s="79"/>
    </row>
    <row r="26" spans="1:7" ht="37.5" customHeight="1">
      <c r="A26" s="65" t="s">
        <v>40</v>
      </c>
      <c r="B26" s="80"/>
      <c r="C26" s="76"/>
      <c r="D26" s="66" t="s">
        <v>40</v>
      </c>
      <c r="E26" s="77"/>
      <c r="F26" s="78" t="s">
        <v>40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41</v>
      </c>
      <c r="B28" s="66"/>
      <c r="C28" s="76"/>
      <c r="D28" s="78" t="s">
        <v>42</v>
      </c>
      <c r="E28" s="76"/>
      <c r="F28" s="82" t="s">
        <v>42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43</v>
      </c>
      <c r="B30" s="86"/>
      <c r="C30" s="87">
        <v>21</v>
      </c>
      <c r="D30" s="86" t="s">
        <v>44</v>
      </c>
      <c r="E30" s="88"/>
      <c r="F30" s="210">
        <f>C23-F32</f>
        <v>0</v>
      </c>
      <c r="G30" s="211"/>
    </row>
    <row r="31" spans="1:7" ht="12.75">
      <c r="A31" s="85" t="s">
        <v>45</v>
      </c>
      <c r="B31" s="86"/>
      <c r="C31" s="87">
        <f>SazbaDPH1</f>
        <v>21</v>
      </c>
      <c r="D31" s="86" t="s">
        <v>46</v>
      </c>
      <c r="E31" s="88"/>
      <c r="F31" s="210">
        <f>ROUND(PRODUCT(F30,C31/100),0)</f>
        <v>0</v>
      </c>
      <c r="G31" s="211"/>
    </row>
    <row r="32" spans="1:7" ht="12.75">
      <c r="A32" s="85" t="s">
        <v>43</v>
      </c>
      <c r="B32" s="86"/>
      <c r="C32" s="87">
        <v>0</v>
      </c>
      <c r="D32" s="86" t="s">
        <v>46</v>
      </c>
      <c r="E32" s="88"/>
      <c r="F32" s="210">
        <v>0</v>
      </c>
      <c r="G32" s="211"/>
    </row>
    <row r="33" spans="1:7" ht="12.75">
      <c r="A33" s="85" t="s">
        <v>45</v>
      </c>
      <c r="B33" s="89"/>
      <c r="C33" s="90">
        <f>SazbaDPH2</f>
        <v>0</v>
      </c>
      <c r="D33" s="86" t="s">
        <v>46</v>
      </c>
      <c r="E33" s="61"/>
      <c r="F33" s="210">
        <f>ROUND(PRODUCT(F32,C33/100),0)</f>
        <v>0</v>
      </c>
      <c r="G33" s="211"/>
    </row>
    <row r="34" spans="1:7" s="94" customFormat="1" ht="19.5" customHeight="1" thickBot="1">
      <c r="A34" s="91" t="s">
        <v>47</v>
      </c>
      <c r="B34" s="92"/>
      <c r="C34" s="92"/>
      <c r="D34" s="92"/>
      <c r="E34" s="93"/>
      <c r="F34" s="212">
        <f>ROUND(SUM(F30:F33),0)</f>
        <v>0</v>
      </c>
      <c r="G34" s="213"/>
    </row>
    <row r="36" spans="1:8" ht="12.75">
      <c r="A36" s="95" t="s">
        <v>48</v>
      </c>
      <c r="B36" s="95"/>
      <c r="C36" s="95"/>
      <c r="D36" s="95"/>
      <c r="E36" s="95"/>
      <c r="F36" s="95"/>
      <c r="G36" s="95"/>
      <c r="H36" t="s">
        <v>6</v>
      </c>
    </row>
    <row r="37" spans="1:8" ht="14.25" customHeight="1">
      <c r="A37" s="95"/>
      <c r="B37" s="204"/>
      <c r="C37" s="204"/>
      <c r="D37" s="204"/>
      <c r="E37" s="204"/>
      <c r="F37" s="204"/>
      <c r="G37" s="204"/>
      <c r="H37" t="s">
        <v>6</v>
      </c>
    </row>
    <row r="38" spans="1:8" ht="12.75" customHeight="1">
      <c r="A38" s="96"/>
      <c r="B38" s="204"/>
      <c r="C38" s="204"/>
      <c r="D38" s="204"/>
      <c r="E38" s="204"/>
      <c r="F38" s="204"/>
      <c r="G38" s="204"/>
      <c r="H38" t="s">
        <v>6</v>
      </c>
    </row>
    <row r="39" spans="1:8" ht="12.75">
      <c r="A39" s="96"/>
      <c r="B39" s="204"/>
      <c r="C39" s="204"/>
      <c r="D39" s="204"/>
      <c r="E39" s="204"/>
      <c r="F39" s="204"/>
      <c r="G39" s="204"/>
      <c r="H39" t="s">
        <v>6</v>
      </c>
    </row>
    <row r="40" spans="1:8" ht="12.75">
      <c r="A40" s="96"/>
      <c r="B40" s="204"/>
      <c r="C40" s="204"/>
      <c r="D40" s="204"/>
      <c r="E40" s="204"/>
      <c r="F40" s="204"/>
      <c r="G40" s="204"/>
      <c r="H40" t="s">
        <v>6</v>
      </c>
    </row>
    <row r="41" spans="1:8" ht="12.75">
      <c r="A41" s="96"/>
      <c r="B41" s="204"/>
      <c r="C41" s="204"/>
      <c r="D41" s="204"/>
      <c r="E41" s="204"/>
      <c r="F41" s="204"/>
      <c r="G41" s="204"/>
      <c r="H41" t="s">
        <v>6</v>
      </c>
    </row>
    <row r="42" spans="1:8" ht="12.75">
      <c r="A42" s="96"/>
      <c r="B42" s="204"/>
      <c r="C42" s="204"/>
      <c r="D42" s="204"/>
      <c r="E42" s="204"/>
      <c r="F42" s="204"/>
      <c r="G42" s="204"/>
      <c r="H42" t="s">
        <v>6</v>
      </c>
    </row>
    <row r="43" spans="1:8" ht="12.75">
      <c r="A43" s="96"/>
      <c r="B43" s="204"/>
      <c r="C43" s="204"/>
      <c r="D43" s="204"/>
      <c r="E43" s="204"/>
      <c r="F43" s="204"/>
      <c r="G43" s="204"/>
      <c r="H43" t="s">
        <v>6</v>
      </c>
    </row>
    <row r="44" spans="1:8" ht="12.75">
      <c r="A44" s="96"/>
      <c r="B44" s="204"/>
      <c r="C44" s="204"/>
      <c r="D44" s="204"/>
      <c r="E44" s="204"/>
      <c r="F44" s="204"/>
      <c r="G44" s="204"/>
      <c r="H44" t="s">
        <v>6</v>
      </c>
    </row>
    <row r="45" spans="1:8" ht="0.75" customHeight="1">
      <c r="A45" s="96"/>
      <c r="B45" s="204"/>
      <c r="C45" s="204"/>
      <c r="D45" s="204"/>
      <c r="E45" s="204"/>
      <c r="F45" s="204"/>
      <c r="G45" s="204"/>
      <c r="H45" t="s">
        <v>6</v>
      </c>
    </row>
    <row r="46" spans="2:7" ht="12.75">
      <c r="B46" s="203"/>
      <c r="C46" s="203"/>
      <c r="D46" s="203"/>
      <c r="E46" s="203"/>
      <c r="F46" s="203"/>
      <c r="G46" s="203"/>
    </row>
    <row r="47" spans="2:7" ht="12.75">
      <c r="B47" s="203"/>
      <c r="C47" s="203"/>
      <c r="D47" s="203"/>
      <c r="E47" s="203"/>
      <c r="F47" s="203"/>
      <c r="G47" s="203"/>
    </row>
    <row r="48" spans="2:7" ht="12.75">
      <c r="B48" s="203"/>
      <c r="C48" s="203"/>
      <c r="D48" s="203"/>
      <c r="E48" s="203"/>
      <c r="F48" s="203"/>
      <c r="G48" s="203"/>
    </row>
    <row r="49" spans="2:7" ht="12.75">
      <c r="B49" s="203"/>
      <c r="C49" s="203"/>
      <c r="D49" s="203"/>
      <c r="E49" s="203"/>
      <c r="F49" s="203"/>
      <c r="G49" s="203"/>
    </row>
    <row r="50" spans="2:7" ht="12.75">
      <c r="B50" s="203"/>
      <c r="C50" s="203"/>
      <c r="D50" s="203"/>
      <c r="E50" s="203"/>
      <c r="F50" s="203"/>
      <c r="G50" s="203"/>
    </row>
    <row r="51" spans="2:7" ht="12.75">
      <c r="B51" s="203"/>
      <c r="C51" s="203"/>
      <c r="D51" s="203"/>
      <c r="E51" s="203"/>
      <c r="F51" s="203"/>
      <c r="G51" s="203"/>
    </row>
    <row r="52" spans="2:7" ht="12.75">
      <c r="B52" s="203"/>
      <c r="C52" s="203"/>
      <c r="D52" s="203"/>
      <c r="E52" s="203"/>
      <c r="F52" s="203"/>
      <c r="G52" s="203"/>
    </row>
    <row r="53" spans="2:7" ht="12.75">
      <c r="B53" s="203"/>
      <c r="C53" s="203"/>
      <c r="D53" s="203"/>
      <c r="E53" s="203"/>
      <c r="F53" s="203"/>
      <c r="G53" s="203"/>
    </row>
    <row r="54" spans="2:7" ht="12.75">
      <c r="B54" s="203"/>
      <c r="C54" s="203"/>
      <c r="D54" s="203"/>
      <c r="E54" s="203"/>
      <c r="F54" s="203"/>
      <c r="G54" s="203"/>
    </row>
    <row r="55" spans="2:7" ht="12.75">
      <c r="B55" s="203"/>
      <c r="C55" s="203"/>
      <c r="D55" s="203"/>
      <c r="E55" s="203"/>
      <c r="F55" s="203"/>
      <c r="G55" s="203"/>
    </row>
  </sheetData>
  <sheetProtection/>
  <mergeCells count="22">
    <mergeCell ref="C8:E8"/>
    <mergeCell ref="C10:E10"/>
    <mergeCell ref="C12:E12"/>
    <mergeCell ref="B46:G46"/>
    <mergeCell ref="A23:B23"/>
    <mergeCell ref="F30:G30"/>
    <mergeCell ref="F31:G31"/>
    <mergeCell ref="F32:G32"/>
    <mergeCell ref="F33:G33"/>
    <mergeCell ref="F34:G34"/>
    <mergeCell ref="B47:G47"/>
    <mergeCell ref="B48:G48"/>
    <mergeCell ref="B37:G45"/>
    <mergeCell ref="B53:G53"/>
    <mergeCell ref="C9:E9"/>
    <mergeCell ref="C11:E11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9"/>
  <sheetViews>
    <sheetView zoomScalePageLayoutView="0" workbookViewId="0" topLeftCell="A1">
      <selection activeCell="H28" sqref="H28:I2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6" t="s">
        <v>49</v>
      </c>
      <c r="B1" s="217"/>
      <c r="C1" s="97" t="str">
        <f>CONCATENATE(cislostavby," ",nazevstavby)</f>
        <v>KOZE1510 Stavební úpravy objektu původní školy Mořkov</v>
      </c>
      <c r="D1" s="98"/>
      <c r="E1" s="99"/>
      <c r="F1" s="98"/>
      <c r="G1" s="100" t="s">
        <v>50</v>
      </c>
      <c r="H1" s="101"/>
      <c r="I1" s="102"/>
    </row>
    <row r="2" spans="1:9" ht="13.5" thickBot="1">
      <c r="A2" s="218" t="s">
        <v>51</v>
      </c>
      <c r="B2" s="219"/>
      <c r="C2" s="103" t="str">
        <f>CONCATENATE(cisloobjektu," ",nazevobjektu)</f>
        <v>1 Uprava soc.zařízení</v>
      </c>
      <c r="D2" s="104"/>
      <c r="E2" s="105"/>
      <c r="F2" s="104"/>
      <c r="G2" s="220" t="s">
        <v>80</v>
      </c>
      <c r="H2" s="221"/>
      <c r="I2" s="222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52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53</v>
      </c>
      <c r="C6" s="110"/>
      <c r="D6" s="111"/>
      <c r="E6" s="112" t="s">
        <v>54</v>
      </c>
      <c r="F6" s="113" t="s">
        <v>55</v>
      </c>
      <c r="G6" s="113" t="s">
        <v>56</v>
      </c>
      <c r="H6" s="113" t="s">
        <v>57</v>
      </c>
      <c r="I6" s="114" t="s">
        <v>31</v>
      </c>
    </row>
    <row r="7" spans="1:9" s="35" customFormat="1" ht="12.75">
      <c r="A7" s="194" t="str">
        <f>Položky!B7</f>
        <v>61</v>
      </c>
      <c r="B7" s="115" t="str">
        <f>Položky!C7</f>
        <v>Upravy povrchů vnitřní</v>
      </c>
      <c r="C7" s="66"/>
      <c r="D7" s="116"/>
      <c r="E7" s="195">
        <f>Položky!BB9</f>
        <v>0</v>
      </c>
      <c r="F7" s="196">
        <f>Položky!BC9</f>
        <v>0</v>
      </c>
      <c r="G7" s="196">
        <f>Položky!BD9</f>
        <v>0</v>
      </c>
      <c r="H7" s="196">
        <f>Položky!BE9</f>
        <v>0</v>
      </c>
      <c r="I7" s="197">
        <f>Položky!BF9</f>
        <v>0</v>
      </c>
    </row>
    <row r="8" spans="1:9" s="35" customFormat="1" ht="12.75">
      <c r="A8" s="194" t="str">
        <f>Položky!B10</f>
        <v>97</v>
      </c>
      <c r="B8" s="115" t="str">
        <f>Položky!C10</f>
        <v>Prorážení otvorů</v>
      </c>
      <c r="C8" s="66"/>
      <c r="D8" s="116"/>
      <c r="E8" s="195">
        <f>Položky!BB18</f>
        <v>0</v>
      </c>
      <c r="F8" s="196">
        <f>Položky!BC18</f>
        <v>0</v>
      </c>
      <c r="G8" s="196">
        <f>Položky!BD18</f>
        <v>0</v>
      </c>
      <c r="H8" s="196">
        <f>Položky!BE18</f>
        <v>0</v>
      </c>
      <c r="I8" s="197">
        <f>Položky!BF18</f>
        <v>0</v>
      </c>
    </row>
    <row r="9" spans="1:9" s="35" customFormat="1" ht="12.75">
      <c r="A9" s="194" t="str">
        <f>Položky!B19</f>
        <v>721</v>
      </c>
      <c r="B9" s="115" t="str">
        <f>Položky!C19</f>
        <v>Vnitřní kanalizace</v>
      </c>
      <c r="C9" s="66"/>
      <c r="D9" s="116"/>
      <c r="E9" s="195">
        <f>Položky!BB38</f>
        <v>0</v>
      </c>
      <c r="F9" s="196">
        <f>Položky!BC38</f>
        <v>0</v>
      </c>
      <c r="G9" s="196">
        <f>Položky!BD38</f>
        <v>0</v>
      </c>
      <c r="H9" s="196">
        <f>Položky!BE38</f>
        <v>0</v>
      </c>
      <c r="I9" s="197">
        <f>Položky!BF38</f>
        <v>0</v>
      </c>
    </row>
    <row r="10" spans="1:9" s="35" customFormat="1" ht="12.75">
      <c r="A10" s="194" t="str">
        <f>Položky!B39</f>
        <v>722</v>
      </c>
      <c r="B10" s="115" t="str">
        <f>Položky!C39</f>
        <v>Vnitřní vodovod</v>
      </c>
      <c r="C10" s="66"/>
      <c r="D10" s="116"/>
      <c r="E10" s="195">
        <f>Položky!BB74</f>
        <v>0</v>
      </c>
      <c r="F10" s="196">
        <f>Položky!BC74</f>
        <v>0</v>
      </c>
      <c r="G10" s="196">
        <f>Položky!BD74</f>
        <v>0</v>
      </c>
      <c r="H10" s="196">
        <f>Položky!BE74</f>
        <v>0</v>
      </c>
      <c r="I10" s="197">
        <f>Položky!BF74</f>
        <v>0</v>
      </c>
    </row>
    <row r="11" spans="1:9" s="35" customFormat="1" ht="12.75">
      <c r="A11" s="194" t="str">
        <f>Položky!B75</f>
        <v>723</v>
      </c>
      <c r="B11" s="115" t="str">
        <f>Položky!C75</f>
        <v>Vnitřní plynovod</v>
      </c>
      <c r="C11" s="66"/>
      <c r="D11" s="116"/>
      <c r="E11" s="195">
        <f>Položky!BB84</f>
        <v>0</v>
      </c>
      <c r="F11" s="196">
        <f>Položky!BC84</f>
        <v>0</v>
      </c>
      <c r="G11" s="196">
        <f>Položky!BD84</f>
        <v>0</v>
      </c>
      <c r="H11" s="196">
        <f>Položky!BE84</f>
        <v>0</v>
      </c>
      <c r="I11" s="197">
        <f>Položky!BF84</f>
        <v>0</v>
      </c>
    </row>
    <row r="12" spans="1:9" s="35" customFormat="1" ht="12.75">
      <c r="A12" s="194" t="str">
        <f>Položky!B85</f>
        <v>725</v>
      </c>
      <c r="B12" s="115" t="str">
        <f>Položky!C85</f>
        <v>Zařizovací předměty</v>
      </c>
      <c r="C12" s="66"/>
      <c r="D12" s="116"/>
      <c r="E12" s="195">
        <f>Položky!BB123</f>
        <v>0</v>
      </c>
      <c r="F12" s="196">
        <f>Položky!BC123</f>
        <v>0</v>
      </c>
      <c r="G12" s="196">
        <f>Položky!BD123</f>
        <v>0</v>
      </c>
      <c r="H12" s="196">
        <f>Položky!BE123</f>
        <v>0</v>
      </c>
      <c r="I12" s="197">
        <f>Položky!BF123</f>
        <v>0</v>
      </c>
    </row>
    <row r="13" spans="1:9" s="35" customFormat="1" ht="12.75">
      <c r="A13" s="194" t="str">
        <f>Položky!B124</f>
        <v>783</v>
      </c>
      <c r="B13" s="115" t="str">
        <f>Položky!C124</f>
        <v>Nátěry</v>
      </c>
      <c r="C13" s="66"/>
      <c r="D13" s="116"/>
      <c r="E13" s="195">
        <f>Položky!BB126</f>
        <v>0</v>
      </c>
      <c r="F13" s="196">
        <f>Položky!BC126</f>
        <v>0</v>
      </c>
      <c r="G13" s="196">
        <f>Položky!BD126</f>
        <v>0</v>
      </c>
      <c r="H13" s="196">
        <f>Položky!BE126</f>
        <v>0</v>
      </c>
      <c r="I13" s="197">
        <f>Položky!BF126</f>
        <v>0</v>
      </c>
    </row>
    <row r="14" spans="1:9" s="35" customFormat="1" ht="13.5" thickBot="1">
      <c r="A14" s="194" t="str">
        <f>Položky!B127</f>
        <v>D96</v>
      </c>
      <c r="B14" s="115" t="str">
        <f>Položky!C127</f>
        <v>Přesuny suti a vybouraných hmot</v>
      </c>
      <c r="C14" s="66"/>
      <c r="D14" s="116"/>
      <c r="E14" s="195">
        <f>Položky!BB135</f>
        <v>0</v>
      </c>
      <c r="F14" s="196">
        <f>Položky!BC135</f>
        <v>0</v>
      </c>
      <c r="G14" s="196">
        <f>Položky!BD135</f>
        <v>0</v>
      </c>
      <c r="H14" s="196">
        <f>Položky!BE135</f>
        <v>0</v>
      </c>
      <c r="I14" s="197">
        <f>Položky!BF135</f>
        <v>0</v>
      </c>
    </row>
    <row r="15" spans="1:9" s="123" customFormat="1" ht="13.5" thickBot="1">
      <c r="A15" s="117"/>
      <c r="B15" s="118" t="s">
        <v>58</v>
      </c>
      <c r="C15" s="118"/>
      <c r="D15" s="119"/>
      <c r="E15" s="120">
        <f>SUM(E7:E14)</f>
        <v>0</v>
      </c>
      <c r="F15" s="121">
        <f>SUM(F7:F14)</f>
        <v>0</v>
      </c>
      <c r="G15" s="121">
        <f>SUM(G7:G14)</f>
        <v>0</v>
      </c>
      <c r="H15" s="121">
        <f>SUM(H7:H14)</f>
        <v>0</v>
      </c>
      <c r="I15" s="122">
        <f>SUM(I7:I14)</f>
        <v>0</v>
      </c>
    </row>
    <row r="16" spans="1:9" ht="12.75">
      <c r="A16" s="66"/>
      <c r="B16" s="66"/>
      <c r="C16" s="66"/>
      <c r="D16" s="66"/>
      <c r="E16" s="66"/>
      <c r="F16" s="66"/>
      <c r="G16" s="66"/>
      <c r="H16" s="66"/>
      <c r="I16" s="66"/>
    </row>
    <row r="17" spans="1:57" ht="19.5" customHeight="1">
      <c r="A17" s="107" t="s">
        <v>59</v>
      </c>
      <c r="B17" s="107"/>
      <c r="C17" s="107"/>
      <c r="D17" s="107"/>
      <c r="E17" s="107"/>
      <c r="F17" s="107"/>
      <c r="G17" s="124"/>
      <c r="H17" s="107"/>
      <c r="I17" s="107"/>
      <c r="BA17" s="41"/>
      <c r="BB17" s="41"/>
      <c r="BC17" s="41"/>
      <c r="BD17" s="41"/>
      <c r="BE17" s="41"/>
    </row>
    <row r="18" spans="1:9" ht="13.5" thickBot="1">
      <c r="A18" s="77"/>
      <c r="B18" s="77"/>
      <c r="C18" s="77"/>
      <c r="D18" s="77"/>
      <c r="E18" s="77"/>
      <c r="F18" s="77"/>
      <c r="G18" s="77"/>
      <c r="H18" s="77"/>
      <c r="I18" s="77"/>
    </row>
    <row r="19" spans="1:9" ht="12.75">
      <c r="A19" s="71" t="s">
        <v>60</v>
      </c>
      <c r="B19" s="72"/>
      <c r="C19" s="72"/>
      <c r="D19" s="125"/>
      <c r="E19" s="126" t="s">
        <v>61</v>
      </c>
      <c r="F19" s="127" t="s">
        <v>62</v>
      </c>
      <c r="G19" s="128" t="s">
        <v>63</v>
      </c>
      <c r="H19" s="129"/>
      <c r="I19" s="130" t="s">
        <v>61</v>
      </c>
    </row>
    <row r="20" spans="1:53" ht="12.75">
      <c r="A20" s="64" t="s">
        <v>328</v>
      </c>
      <c r="B20" s="55"/>
      <c r="C20" s="55"/>
      <c r="D20" s="131"/>
      <c r="E20" s="132">
        <v>0</v>
      </c>
      <c r="F20" s="133">
        <v>0</v>
      </c>
      <c r="G20" s="134">
        <f aca="true" t="shared" si="0" ref="G20:G27">CHOOSE(BA20+1,HSV+PSV,HSV+PSV+Mont,HSV+PSV+Dodavka+Mont,HSV,PSV,Mont,Dodavka,Mont+Dodavka,0)</f>
        <v>0</v>
      </c>
      <c r="H20" s="135"/>
      <c r="I20" s="136">
        <f aca="true" t="shared" si="1" ref="I20:I27">E20+F20*G20/100</f>
        <v>0</v>
      </c>
      <c r="BA20">
        <v>0</v>
      </c>
    </row>
    <row r="21" spans="1:53" ht="12.75">
      <c r="A21" s="64" t="s">
        <v>329</v>
      </c>
      <c r="B21" s="55"/>
      <c r="C21" s="55"/>
      <c r="D21" s="131"/>
      <c r="E21" s="132">
        <v>0</v>
      </c>
      <c r="F21" s="133">
        <v>0</v>
      </c>
      <c r="G21" s="134">
        <f t="shared" si="0"/>
        <v>0</v>
      </c>
      <c r="H21" s="135"/>
      <c r="I21" s="136">
        <f t="shared" si="1"/>
        <v>0</v>
      </c>
      <c r="BA21">
        <v>0</v>
      </c>
    </row>
    <row r="22" spans="1:53" ht="12.75">
      <c r="A22" s="64" t="s">
        <v>330</v>
      </c>
      <c r="B22" s="55"/>
      <c r="C22" s="55"/>
      <c r="D22" s="131"/>
      <c r="E22" s="132">
        <v>0</v>
      </c>
      <c r="F22" s="133">
        <v>0</v>
      </c>
      <c r="G22" s="134">
        <f t="shared" si="0"/>
        <v>0</v>
      </c>
      <c r="H22" s="135"/>
      <c r="I22" s="136">
        <f t="shared" si="1"/>
        <v>0</v>
      </c>
      <c r="BA22">
        <v>0</v>
      </c>
    </row>
    <row r="23" spans="1:53" ht="12.75">
      <c r="A23" s="64" t="s">
        <v>331</v>
      </c>
      <c r="B23" s="55"/>
      <c r="C23" s="55"/>
      <c r="D23" s="131"/>
      <c r="E23" s="132">
        <v>0</v>
      </c>
      <c r="F23" s="133">
        <v>0</v>
      </c>
      <c r="G23" s="134">
        <f t="shared" si="0"/>
        <v>0</v>
      </c>
      <c r="H23" s="135"/>
      <c r="I23" s="136">
        <f t="shared" si="1"/>
        <v>0</v>
      </c>
      <c r="BA23">
        <v>0</v>
      </c>
    </row>
    <row r="24" spans="1:53" ht="12.75">
      <c r="A24" s="64" t="s">
        <v>332</v>
      </c>
      <c r="B24" s="55"/>
      <c r="C24" s="55"/>
      <c r="D24" s="131"/>
      <c r="E24" s="132">
        <v>0</v>
      </c>
      <c r="F24" s="133">
        <v>0</v>
      </c>
      <c r="G24" s="134">
        <f t="shared" si="0"/>
        <v>0</v>
      </c>
      <c r="H24" s="135"/>
      <c r="I24" s="136">
        <f t="shared" si="1"/>
        <v>0</v>
      </c>
      <c r="BA24">
        <v>1</v>
      </c>
    </row>
    <row r="25" spans="1:53" ht="12.75">
      <c r="A25" s="64" t="s">
        <v>333</v>
      </c>
      <c r="B25" s="55"/>
      <c r="C25" s="55"/>
      <c r="D25" s="131"/>
      <c r="E25" s="132">
        <v>0</v>
      </c>
      <c r="F25" s="133">
        <v>0</v>
      </c>
      <c r="G25" s="134">
        <f t="shared" si="0"/>
        <v>0</v>
      </c>
      <c r="H25" s="135"/>
      <c r="I25" s="136">
        <f t="shared" si="1"/>
        <v>0</v>
      </c>
      <c r="BA25">
        <v>1</v>
      </c>
    </row>
    <row r="26" spans="1:53" ht="12.75">
      <c r="A26" s="64" t="s">
        <v>334</v>
      </c>
      <c r="B26" s="55"/>
      <c r="C26" s="55"/>
      <c r="D26" s="131"/>
      <c r="E26" s="132">
        <v>0</v>
      </c>
      <c r="F26" s="133">
        <v>0</v>
      </c>
      <c r="G26" s="134">
        <f t="shared" si="0"/>
        <v>0</v>
      </c>
      <c r="H26" s="135"/>
      <c r="I26" s="136">
        <f t="shared" si="1"/>
        <v>0</v>
      </c>
      <c r="BA26">
        <v>2</v>
      </c>
    </row>
    <row r="27" spans="1:53" ht="12.75">
      <c r="A27" s="64" t="s">
        <v>335</v>
      </c>
      <c r="B27" s="55"/>
      <c r="C27" s="55"/>
      <c r="D27" s="131"/>
      <c r="E27" s="132">
        <v>0</v>
      </c>
      <c r="F27" s="133">
        <v>0</v>
      </c>
      <c r="G27" s="134">
        <f t="shared" si="0"/>
        <v>0</v>
      </c>
      <c r="H27" s="135"/>
      <c r="I27" s="136">
        <f t="shared" si="1"/>
        <v>0</v>
      </c>
      <c r="BA27">
        <v>2</v>
      </c>
    </row>
    <row r="28" spans="1:9" ht="13.5" thickBot="1">
      <c r="A28" s="137"/>
      <c r="B28" s="138" t="s">
        <v>64</v>
      </c>
      <c r="C28" s="139"/>
      <c r="D28" s="140"/>
      <c r="E28" s="141"/>
      <c r="F28" s="142"/>
      <c r="G28" s="142"/>
      <c r="H28" s="214">
        <f>SUM(I20:I27)</f>
        <v>0</v>
      </c>
      <c r="I28" s="215"/>
    </row>
    <row r="30" spans="2:9" ht="12.75">
      <c r="B30" s="123"/>
      <c r="F30" s="143"/>
      <c r="G30" s="144"/>
      <c r="H30" s="144"/>
      <c r="I30" s="145"/>
    </row>
    <row r="31" spans="6:9" ht="12.75">
      <c r="F31" s="143"/>
      <c r="G31" s="144"/>
      <c r="H31" s="144"/>
      <c r="I31" s="145"/>
    </row>
    <row r="32" spans="6:9" ht="12.75"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</sheetData>
  <sheetProtection/>
  <mergeCells count="4">
    <mergeCell ref="H28:I28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08"/>
  <sheetViews>
    <sheetView showGridLines="0" showZeros="0" tabSelected="1" zoomScalePageLayoutView="0" workbookViewId="0" topLeftCell="A1">
      <selection activeCell="L133" sqref="L133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88" customWidth="1"/>
    <col min="6" max="6" width="9.875" style="146" customWidth="1"/>
    <col min="7" max="7" width="13.875" style="146" customWidth="1"/>
    <col min="8" max="8" width="17.25390625" style="146" customWidth="1"/>
    <col min="9" max="9" width="13.875" style="146" customWidth="1"/>
    <col min="10" max="13" width="9.125" style="146" customWidth="1"/>
    <col min="14" max="14" width="75.375" style="146" customWidth="1"/>
    <col min="15" max="15" width="45.25390625" style="146" customWidth="1"/>
    <col min="16" max="16384" width="9.125" style="146" customWidth="1"/>
  </cols>
  <sheetData>
    <row r="1" spans="1:9" ht="15.75">
      <c r="A1" s="223" t="s">
        <v>65</v>
      </c>
      <c r="B1" s="223"/>
      <c r="C1" s="223"/>
      <c r="D1" s="223"/>
      <c r="E1" s="223"/>
      <c r="F1" s="223"/>
      <c r="G1" s="223"/>
      <c r="H1" s="198"/>
      <c r="I1" s="198"/>
    </row>
    <row r="2" spans="1:9" ht="14.25" customHeight="1" thickBot="1">
      <c r="A2" s="147"/>
      <c r="B2" s="148"/>
      <c r="C2" s="149"/>
      <c r="D2" s="149"/>
      <c r="E2" s="150"/>
      <c r="F2" s="149"/>
      <c r="G2" s="149"/>
      <c r="H2" s="149"/>
      <c r="I2" s="149"/>
    </row>
    <row r="3" spans="1:9" ht="13.5" thickTop="1">
      <c r="A3" s="216" t="s">
        <v>49</v>
      </c>
      <c r="B3" s="217"/>
      <c r="C3" s="97" t="str">
        <f>CONCATENATE(cislostavby," ",nazevstavby)</f>
        <v>KOZE1510 Stavební úpravy objektu původní školy Mořkov</v>
      </c>
      <c r="D3" s="151"/>
      <c r="E3" s="152" t="s">
        <v>66</v>
      </c>
      <c r="F3" s="153">
        <f>Rekapitulace!H1</f>
        <v>0</v>
      </c>
      <c r="G3" s="154"/>
      <c r="H3" s="199"/>
      <c r="I3" s="199"/>
    </row>
    <row r="4" spans="1:9" ht="13.5" thickBot="1">
      <c r="A4" s="224" t="s">
        <v>51</v>
      </c>
      <c r="B4" s="219"/>
      <c r="C4" s="103" t="str">
        <f>CONCATENATE(cisloobjektu," ",nazevobjektu)</f>
        <v>1 Uprava soc.zařízení</v>
      </c>
      <c r="D4" s="155"/>
      <c r="E4" s="225" t="str">
        <f>Rekapitulace!G2</f>
        <v>Zdravotechnika</v>
      </c>
      <c r="F4" s="226"/>
      <c r="G4" s="227"/>
      <c r="H4" s="200"/>
      <c r="I4" s="200"/>
    </row>
    <row r="5" spans="1:9" ht="13.5" thickTop="1">
      <c r="A5" s="156"/>
      <c r="B5" s="147"/>
      <c r="C5" s="147"/>
      <c r="D5" s="147"/>
      <c r="E5" s="157"/>
      <c r="F5" s="147"/>
      <c r="G5" s="158"/>
      <c r="H5" s="158"/>
      <c r="I5" s="158"/>
    </row>
    <row r="6" spans="1:8" ht="12.75">
      <c r="A6" s="159" t="s">
        <v>67</v>
      </c>
      <c r="B6" s="160" t="s">
        <v>68</v>
      </c>
      <c r="C6" s="160" t="s">
        <v>69</v>
      </c>
      <c r="D6" s="160" t="s">
        <v>70</v>
      </c>
      <c r="E6" s="161" t="s">
        <v>71</v>
      </c>
      <c r="F6" s="160" t="s">
        <v>72</v>
      </c>
      <c r="G6" s="162" t="s">
        <v>73</v>
      </c>
      <c r="H6" s="162" t="s">
        <v>339</v>
      </c>
    </row>
    <row r="7" spans="1:16" ht="12.75">
      <c r="A7" s="163" t="s">
        <v>74</v>
      </c>
      <c r="B7" s="164" t="s">
        <v>81</v>
      </c>
      <c r="C7" s="165" t="s">
        <v>82</v>
      </c>
      <c r="D7" s="166"/>
      <c r="E7" s="167"/>
      <c r="F7" s="167"/>
      <c r="G7" s="168"/>
      <c r="H7" s="201"/>
      <c r="I7" s="169"/>
      <c r="J7" s="169"/>
      <c r="P7" s="170">
        <v>1</v>
      </c>
    </row>
    <row r="8" spans="1:105" ht="12.75">
      <c r="A8" s="171">
        <v>1</v>
      </c>
      <c r="B8" s="172" t="s">
        <v>83</v>
      </c>
      <c r="C8" s="173" t="s">
        <v>84</v>
      </c>
      <c r="D8" s="174" t="s">
        <v>85</v>
      </c>
      <c r="E8" s="175">
        <v>9</v>
      </c>
      <c r="F8" s="175"/>
      <c r="G8" s="176">
        <f>E8*F8</f>
        <v>0</v>
      </c>
      <c r="H8" s="202"/>
      <c r="P8" s="170">
        <v>2</v>
      </c>
      <c r="AB8" s="146">
        <v>1</v>
      </c>
      <c r="AC8" s="146">
        <v>1</v>
      </c>
      <c r="AD8" s="146">
        <v>1</v>
      </c>
      <c r="BA8" s="146">
        <v>1</v>
      </c>
      <c r="BB8" s="146">
        <f>IF(BA8=1,G8,0)</f>
        <v>0</v>
      </c>
      <c r="BC8" s="146">
        <f>IF(BA8=2,G8,0)</f>
        <v>0</v>
      </c>
      <c r="BD8" s="146">
        <f>IF(BA8=3,G8,0)</f>
        <v>0</v>
      </c>
      <c r="BE8" s="146">
        <f>IF(BA8=4,G8,0)</f>
        <v>0</v>
      </c>
      <c r="BF8" s="146">
        <f>IF(BA8=5,G8,0)</f>
        <v>0</v>
      </c>
      <c r="CB8" s="177">
        <v>1</v>
      </c>
      <c r="CC8" s="177">
        <v>1</v>
      </c>
      <c r="DA8" s="146">
        <v>0.10712</v>
      </c>
    </row>
    <row r="9" spans="1:58" ht="12.75">
      <c r="A9" s="178"/>
      <c r="B9" s="179" t="s">
        <v>76</v>
      </c>
      <c r="C9" s="180" t="str">
        <f>CONCATENATE(B7," ",C7)</f>
        <v>61 Upravy povrchů vnitřní</v>
      </c>
      <c r="D9" s="181"/>
      <c r="E9" s="182"/>
      <c r="F9" s="183"/>
      <c r="G9" s="184">
        <f>SUM(G7:G8)</f>
        <v>0</v>
      </c>
      <c r="H9" s="184"/>
      <c r="P9" s="170">
        <v>4</v>
      </c>
      <c r="BB9" s="185">
        <f>SUM(BB7:BB8)</f>
        <v>0</v>
      </c>
      <c r="BC9" s="185">
        <f>SUM(BC7:BC8)</f>
        <v>0</v>
      </c>
      <c r="BD9" s="185">
        <f>SUM(BD7:BD8)</f>
        <v>0</v>
      </c>
      <c r="BE9" s="185">
        <f>SUM(BE7:BE8)</f>
        <v>0</v>
      </c>
      <c r="BF9" s="185">
        <f>SUM(BF7:BF8)</f>
        <v>0</v>
      </c>
    </row>
    <row r="10" spans="1:16" ht="12.75">
      <c r="A10" s="163" t="s">
        <v>74</v>
      </c>
      <c r="B10" s="164" t="s">
        <v>86</v>
      </c>
      <c r="C10" s="165" t="s">
        <v>87</v>
      </c>
      <c r="D10" s="166"/>
      <c r="E10" s="167"/>
      <c r="F10" s="167"/>
      <c r="G10" s="168"/>
      <c r="H10" s="201"/>
      <c r="I10" s="169"/>
      <c r="J10" s="169"/>
      <c r="P10" s="170">
        <v>1</v>
      </c>
    </row>
    <row r="11" spans="1:105" ht="12.75">
      <c r="A11" s="171">
        <v>2</v>
      </c>
      <c r="B11" s="172" t="s">
        <v>88</v>
      </c>
      <c r="C11" s="173" t="s">
        <v>89</v>
      </c>
      <c r="D11" s="174" t="s">
        <v>90</v>
      </c>
      <c r="E11" s="175">
        <v>1</v>
      </c>
      <c r="F11" s="175"/>
      <c r="G11" s="176">
        <f aca="true" t="shared" si="0" ref="G11:G17">E11*F11</f>
        <v>0</v>
      </c>
      <c r="H11" s="202"/>
      <c r="P11" s="170">
        <v>2</v>
      </c>
      <c r="AB11" s="146">
        <v>1</v>
      </c>
      <c r="AC11" s="146">
        <v>1</v>
      </c>
      <c r="AD11" s="146">
        <v>1</v>
      </c>
      <c r="BA11" s="146">
        <v>1</v>
      </c>
      <c r="BB11" s="146">
        <f aca="true" t="shared" si="1" ref="BB11:BB17">IF(BA11=1,G11,0)</f>
        <v>0</v>
      </c>
      <c r="BC11" s="146">
        <f aca="true" t="shared" si="2" ref="BC11:BC17">IF(BA11=2,G11,0)</f>
        <v>0</v>
      </c>
      <c r="BD11" s="146">
        <f aca="true" t="shared" si="3" ref="BD11:BD17">IF(BA11=3,G11,0)</f>
        <v>0</v>
      </c>
      <c r="BE11" s="146">
        <f aca="true" t="shared" si="4" ref="BE11:BE17">IF(BA11=4,G11,0)</f>
        <v>0</v>
      </c>
      <c r="BF11" s="146">
        <f aca="true" t="shared" si="5" ref="BF11:BF17">IF(BA11=5,G11,0)</f>
        <v>0</v>
      </c>
      <c r="CB11" s="177">
        <v>1</v>
      </c>
      <c r="CC11" s="177">
        <v>1</v>
      </c>
      <c r="DA11" s="146">
        <v>0</v>
      </c>
    </row>
    <row r="12" spans="1:105" ht="12.75">
      <c r="A12" s="171">
        <v>3</v>
      </c>
      <c r="B12" s="172" t="s">
        <v>91</v>
      </c>
      <c r="C12" s="173" t="s">
        <v>92</v>
      </c>
      <c r="D12" s="174" t="s">
        <v>90</v>
      </c>
      <c r="E12" s="175">
        <v>4</v>
      </c>
      <c r="F12" s="175"/>
      <c r="G12" s="176">
        <f t="shared" si="0"/>
        <v>0</v>
      </c>
      <c r="H12" s="202"/>
      <c r="P12" s="170">
        <v>2</v>
      </c>
      <c r="AB12" s="146">
        <v>1</v>
      </c>
      <c r="AC12" s="146">
        <v>1</v>
      </c>
      <c r="AD12" s="146">
        <v>1</v>
      </c>
      <c r="BA12" s="146">
        <v>1</v>
      </c>
      <c r="BB12" s="146">
        <f t="shared" si="1"/>
        <v>0</v>
      </c>
      <c r="BC12" s="146">
        <f t="shared" si="2"/>
        <v>0</v>
      </c>
      <c r="BD12" s="146">
        <f t="shared" si="3"/>
        <v>0</v>
      </c>
      <c r="BE12" s="146">
        <f t="shared" si="4"/>
        <v>0</v>
      </c>
      <c r="BF12" s="146">
        <f t="shared" si="5"/>
        <v>0</v>
      </c>
      <c r="CB12" s="177">
        <v>1</v>
      </c>
      <c r="CC12" s="177">
        <v>1</v>
      </c>
      <c r="DA12" s="146">
        <v>0</v>
      </c>
    </row>
    <row r="13" spans="1:105" ht="12.75">
      <c r="A13" s="171">
        <v>4</v>
      </c>
      <c r="B13" s="172" t="s">
        <v>93</v>
      </c>
      <c r="C13" s="173" t="s">
        <v>94</v>
      </c>
      <c r="D13" s="174" t="s">
        <v>95</v>
      </c>
      <c r="E13" s="175">
        <v>0.075</v>
      </c>
      <c r="F13" s="175"/>
      <c r="G13" s="176">
        <f t="shared" si="0"/>
        <v>0</v>
      </c>
      <c r="H13" s="202"/>
      <c r="P13" s="170">
        <v>2</v>
      </c>
      <c r="AB13" s="146">
        <v>1</v>
      </c>
      <c r="AC13" s="146">
        <v>1</v>
      </c>
      <c r="AD13" s="146">
        <v>1</v>
      </c>
      <c r="BA13" s="146">
        <v>1</v>
      </c>
      <c r="BB13" s="146">
        <f t="shared" si="1"/>
        <v>0</v>
      </c>
      <c r="BC13" s="146">
        <f t="shared" si="2"/>
        <v>0</v>
      </c>
      <c r="BD13" s="146">
        <f t="shared" si="3"/>
        <v>0</v>
      </c>
      <c r="BE13" s="146">
        <f t="shared" si="4"/>
        <v>0</v>
      </c>
      <c r="BF13" s="146">
        <f t="shared" si="5"/>
        <v>0</v>
      </c>
      <c r="CB13" s="177">
        <v>1</v>
      </c>
      <c r="CC13" s="177">
        <v>1</v>
      </c>
      <c r="DA13" s="146">
        <v>0.00139</v>
      </c>
    </row>
    <row r="14" spans="1:105" ht="12.75">
      <c r="A14" s="171">
        <v>5</v>
      </c>
      <c r="B14" s="172" t="s">
        <v>96</v>
      </c>
      <c r="C14" s="173" t="s">
        <v>97</v>
      </c>
      <c r="D14" s="174" t="s">
        <v>98</v>
      </c>
      <c r="E14" s="175">
        <v>8</v>
      </c>
      <c r="F14" s="175"/>
      <c r="G14" s="176">
        <f t="shared" si="0"/>
        <v>0</v>
      </c>
      <c r="H14" s="202"/>
      <c r="P14" s="170">
        <v>2</v>
      </c>
      <c r="AB14" s="146">
        <v>1</v>
      </c>
      <c r="AC14" s="146">
        <v>1</v>
      </c>
      <c r="AD14" s="146">
        <v>1</v>
      </c>
      <c r="BA14" s="146">
        <v>1</v>
      </c>
      <c r="BB14" s="146">
        <f t="shared" si="1"/>
        <v>0</v>
      </c>
      <c r="BC14" s="146">
        <f t="shared" si="2"/>
        <v>0</v>
      </c>
      <c r="BD14" s="146">
        <f t="shared" si="3"/>
        <v>0</v>
      </c>
      <c r="BE14" s="146">
        <f t="shared" si="4"/>
        <v>0</v>
      </c>
      <c r="BF14" s="146">
        <f t="shared" si="5"/>
        <v>0</v>
      </c>
      <c r="CB14" s="177">
        <v>1</v>
      </c>
      <c r="CC14" s="177">
        <v>1</v>
      </c>
      <c r="DA14" s="146">
        <v>0.00049</v>
      </c>
    </row>
    <row r="15" spans="1:105" ht="12.75">
      <c r="A15" s="171">
        <v>6</v>
      </c>
      <c r="B15" s="172" t="s">
        <v>99</v>
      </c>
      <c r="C15" s="173" t="s">
        <v>100</v>
      </c>
      <c r="D15" s="174" t="s">
        <v>98</v>
      </c>
      <c r="E15" s="175">
        <v>30</v>
      </c>
      <c r="F15" s="175"/>
      <c r="G15" s="176">
        <f t="shared" si="0"/>
        <v>0</v>
      </c>
      <c r="H15" s="202"/>
      <c r="P15" s="170">
        <v>2</v>
      </c>
      <c r="AB15" s="146">
        <v>1</v>
      </c>
      <c r="AC15" s="146">
        <v>1</v>
      </c>
      <c r="AD15" s="146">
        <v>1</v>
      </c>
      <c r="BA15" s="146">
        <v>1</v>
      </c>
      <c r="BB15" s="146">
        <f t="shared" si="1"/>
        <v>0</v>
      </c>
      <c r="BC15" s="146">
        <f t="shared" si="2"/>
        <v>0</v>
      </c>
      <c r="BD15" s="146">
        <f t="shared" si="3"/>
        <v>0</v>
      </c>
      <c r="BE15" s="146">
        <f t="shared" si="4"/>
        <v>0</v>
      </c>
      <c r="BF15" s="146">
        <f t="shared" si="5"/>
        <v>0</v>
      </c>
      <c r="CB15" s="177">
        <v>1</v>
      </c>
      <c r="CC15" s="177">
        <v>1</v>
      </c>
      <c r="DA15" s="146">
        <v>0.00049</v>
      </c>
    </row>
    <row r="16" spans="1:105" ht="12.75">
      <c r="A16" s="171">
        <v>7</v>
      </c>
      <c r="B16" s="172" t="s">
        <v>101</v>
      </c>
      <c r="C16" s="173" t="s">
        <v>102</v>
      </c>
      <c r="D16" s="174" t="s">
        <v>98</v>
      </c>
      <c r="E16" s="175">
        <v>8</v>
      </c>
      <c r="F16" s="175"/>
      <c r="G16" s="176">
        <f t="shared" si="0"/>
        <v>0</v>
      </c>
      <c r="H16" s="202"/>
      <c r="P16" s="170">
        <v>2</v>
      </c>
      <c r="AB16" s="146">
        <v>1</v>
      </c>
      <c r="AC16" s="146">
        <v>1</v>
      </c>
      <c r="AD16" s="146">
        <v>1</v>
      </c>
      <c r="BA16" s="146">
        <v>1</v>
      </c>
      <c r="BB16" s="146">
        <f t="shared" si="1"/>
        <v>0</v>
      </c>
      <c r="BC16" s="146">
        <f t="shared" si="2"/>
        <v>0</v>
      </c>
      <c r="BD16" s="146">
        <f t="shared" si="3"/>
        <v>0</v>
      </c>
      <c r="BE16" s="146">
        <f t="shared" si="4"/>
        <v>0</v>
      </c>
      <c r="BF16" s="146">
        <f t="shared" si="5"/>
        <v>0</v>
      </c>
      <c r="CB16" s="177">
        <v>1</v>
      </c>
      <c r="CC16" s="177">
        <v>1</v>
      </c>
      <c r="DA16" s="146">
        <v>0.00049</v>
      </c>
    </row>
    <row r="17" spans="1:105" ht="12.75">
      <c r="A17" s="171">
        <v>8</v>
      </c>
      <c r="B17" s="172" t="s">
        <v>103</v>
      </c>
      <c r="C17" s="173" t="s">
        <v>104</v>
      </c>
      <c r="D17" s="174" t="s">
        <v>105</v>
      </c>
      <c r="E17" s="175">
        <v>0.98672425</v>
      </c>
      <c r="F17" s="175"/>
      <c r="G17" s="176">
        <f t="shared" si="0"/>
        <v>0</v>
      </c>
      <c r="H17" s="202"/>
      <c r="P17" s="170">
        <v>2</v>
      </c>
      <c r="AB17" s="146">
        <v>7</v>
      </c>
      <c r="AC17" s="146">
        <v>1</v>
      </c>
      <c r="AD17" s="146">
        <v>2</v>
      </c>
      <c r="BA17" s="146">
        <v>1</v>
      </c>
      <c r="BB17" s="146">
        <f t="shared" si="1"/>
        <v>0</v>
      </c>
      <c r="BC17" s="146">
        <f t="shared" si="2"/>
        <v>0</v>
      </c>
      <c r="BD17" s="146">
        <f t="shared" si="3"/>
        <v>0</v>
      </c>
      <c r="BE17" s="146">
        <f t="shared" si="4"/>
        <v>0</v>
      </c>
      <c r="BF17" s="146">
        <f t="shared" si="5"/>
        <v>0</v>
      </c>
      <c r="CB17" s="177">
        <v>7</v>
      </c>
      <c r="CC17" s="177">
        <v>1</v>
      </c>
      <c r="DA17" s="146">
        <v>0</v>
      </c>
    </row>
    <row r="18" spans="1:58" ht="12.75">
      <c r="A18" s="178"/>
      <c r="B18" s="179" t="s">
        <v>76</v>
      </c>
      <c r="C18" s="180" t="str">
        <f>CONCATENATE(B10," ",C10)</f>
        <v>97 Prorážení otvorů</v>
      </c>
      <c r="D18" s="181"/>
      <c r="E18" s="182"/>
      <c r="F18" s="183"/>
      <c r="G18" s="184">
        <f>SUM(G10:G17)</f>
        <v>0</v>
      </c>
      <c r="H18" s="184"/>
      <c r="P18" s="170">
        <v>4</v>
      </c>
      <c r="BB18" s="185">
        <f>SUM(BB10:BB17)</f>
        <v>0</v>
      </c>
      <c r="BC18" s="185">
        <f>SUM(BC10:BC17)</f>
        <v>0</v>
      </c>
      <c r="BD18" s="185">
        <f>SUM(BD10:BD17)</f>
        <v>0</v>
      </c>
      <c r="BE18" s="185">
        <f>SUM(BE10:BE17)</f>
        <v>0</v>
      </c>
      <c r="BF18" s="185">
        <f>SUM(BF10:BF17)</f>
        <v>0</v>
      </c>
    </row>
    <row r="19" spans="1:16" ht="12.75">
      <c r="A19" s="163" t="s">
        <v>74</v>
      </c>
      <c r="B19" s="164" t="s">
        <v>106</v>
      </c>
      <c r="C19" s="165" t="s">
        <v>107</v>
      </c>
      <c r="D19" s="166"/>
      <c r="E19" s="167"/>
      <c r="F19" s="167"/>
      <c r="G19" s="168"/>
      <c r="H19" s="201"/>
      <c r="I19" s="169"/>
      <c r="J19" s="169"/>
      <c r="P19" s="170">
        <v>1</v>
      </c>
    </row>
    <row r="20" spans="1:105" ht="12.75">
      <c r="A20" s="171">
        <v>9</v>
      </c>
      <c r="B20" s="172" t="s">
        <v>108</v>
      </c>
      <c r="C20" s="173" t="s">
        <v>109</v>
      </c>
      <c r="D20" s="174" t="s">
        <v>90</v>
      </c>
      <c r="E20" s="175">
        <v>2</v>
      </c>
      <c r="F20" s="175"/>
      <c r="G20" s="176">
        <f aca="true" t="shared" si="6" ref="G20:G37">E20*F20</f>
        <v>0</v>
      </c>
      <c r="H20" s="202"/>
      <c r="P20" s="170">
        <v>2</v>
      </c>
      <c r="AB20" s="146">
        <v>1</v>
      </c>
      <c r="AC20" s="146">
        <v>7</v>
      </c>
      <c r="AD20" s="146">
        <v>7</v>
      </c>
      <c r="BA20" s="146">
        <v>2</v>
      </c>
      <c r="BB20" s="146">
        <f aca="true" t="shared" si="7" ref="BB20:BB37">IF(BA20=1,G20,0)</f>
        <v>0</v>
      </c>
      <c r="BC20" s="146">
        <f aca="true" t="shared" si="8" ref="BC20:BC37">IF(BA20=2,G20,0)</f>
        <v>0</v>
      </c>
      <c r="BD20" s="146">
        <f aca="true" t="shared" si="9" ref="BD20:BD37">IF(BA20=3,G20,0)</f>
        <v>0</v>
      </c>
      <c r="BE20" s="146">
        <f aca="true" t="shared" si="10" ref="BE20:BE37">IF(BA20=4,G20,0)</f>
        <v>0</v>
      </c>
      <c r="BF20" s="146">
        <f aca="true" t="shared" si="11" ref="BF20:BF37">IF(BA20=5,G20,0)</f>
        <v>0</v>
      </c>
      <c r="CB20" s="177">
        <v>1</v>
      </c>
      <c r="CC20" s="177">
        <v>7</v>
      </c>
      <c r="DA20" s="146">
        <v>0.00891</v>
      </c>
    </row>
    <row r="21" spans="1:105" ht="12.75">
      <c r="A21" s="171">
        <v>10</v>
      </c>
      <c r="B21" s="172" t="s">
        <v>110</v>
      </c>
      <c r="C21" s="173" t="s">
        <v>111</v>
      </c>
      <c r="D21" s="174" t="s">
        <v>90</v>
      </c>
      <c r="E21" s="175">
        <v>1</v>
      </c>
      <c r="F21" s="175"/>
      <c r="G21" s="176">
        <f t="shared" si="6"/>
        <v>0</v>
      </c>
      <c r="H21" s="202"/>
      <c r="P21" s="170">
        <v>2</v>
      </c>
      <c r="AB21" s="146">
        <v>1</v>
      </c>
      <c r="AC21" s="146">
        <v>7</v>
      </c>
      <c r="AD21" s="146">
        <v>7</v>
      </c>
      <c r="BA21" s="146">
        <v>2</v>
      </c>
      <c r="BB21" s="146">
        <f t="shared" si="7"/>
        <v>0</v>
      </c>
      <c r="BC21" s="146">
        <f t="shared" si="8"/>
        <v>0</v>
      </c>
      <c r="BD21" s="146">
        <f t="shared" si="9"/>
        <v>0</v>
      </c>
      <c r="BE21" s="146">
        <f t="shared" si="10"/>
        <v>0</v>
      </c>
      <c r="BF21" s="146">
        <f t="shared" si="11"/>
        <v>0</v>
      </c>
      <c r="CB21" s="177">
        <v>1</v>
      </c>
      <c r="CC21" s="177">
        <v>7</v>
      </c>
      <c r="DA21" s="146">
        <v>0.01308</v>
      </c>
    </row>
    <row r="22" spans="1:105" ht="12.75">
      <c r="A22" s="171">
        <v>11</v>
      </c>
      <c r="B22" s="172" t="s">
        <v>112</v>
      </c>
      <c r="C22" s="173" t="s">
        <v>113</v>
      </c>
      <c r="D22" s="174" t="s">
        <v>90</v>
      </c>
      <c r="E22" s="175">
        <v>7</v>
      </c>
      <c r="F22" s="175"/>
      <c r="G22" s="176">
        <f t="shared" si="6"/>
        <v>0</v>
      </c>
      <c r="H22" s="202"/>
      <c r="P22" s="170">
        <v>2</v>
      </c>
      <c r="AB22" s="146">
        <v>1</v>
      </c>
      <c r="AC22" s="146">
        <v>7</v>
      </c>
      <c r="AD22" s="146">
        <v>7</v>
      </c>
      <c r="BA22" s="146">
        <v>2</v>
      </c>
      <c r="BB22" s="146">
        <f t="shared" si="7"/>
        <v>0</v>
      </c>
      <c r="BC22" s="146">
        <f t="shared" si="8"/>
        <v>0</v>
      </c>
      <c r="BD22" s="146">
        <f t="shared" si="9"/>
        <v>0</v>
      </c>
      <c r="BE22" s="146">
        <f t="shared" si="10"/>
        <v>0</v>
      </c>
      <c r="BF22" s="146">
        <f t="shared" si="11"/>
        <v>0</v>
      </c>
      <c r="CB22" s="177">
        <v>1</v>
      </c>
      <c r="CC22" s="177">
        <v>7</v>
      </c>
      <c r="DA22" s="146">
        <v>0.01291</v>
      </c>
    </row>
    <row r="23" spans="1:105" ht="12.75">
      <c r="A23" s="171">
        <v>12</v>
      </c>
      <c r="B23" s="172" t="s">
        <v>114</v>
      </c>
      <c r="C23" s="173" t="s">
        <v>115</v>
      </c>
      <c r="D23" s="174" t="s">
        <v>90</v>
      </c>
      <c r="E23" s="175">
        <v>4</v>
      </c>
      <c r="F23" s="175"/>
      <c r="G23" s="176">
        <f t="shared" si="6"/>
        <v>0</v>
      </c>
      <c r="H23" s="202"/>
      <c r="P23" s="170">
        <v>2</v>
      </c>
      <c r="AB23" s="146">
        <v>1</v>
      </c>
      <c r="AC23" s="146">
        <v>7</v>
      </c>
      <c r="AD23" s="146">
        <v>7</v>
      </c>
      <c r="BA23" s="146">
        <v>2</v>
      </c>
      <c r="BB23" s="146">
        <f t="shared" si="7"/>
        <v>0</v>
      </c>
      <c r="BC23" s="146">
        <f t="shared" si="8"/>
        <v>0</v>
      </c>
      <c r="BD23" s="146">
        <f t="shared" si="9"/>
        <v>0</v>
      </c>
      <c r="BE23" s="146">
        <f t="shared" si="10"/>
        <v>0</v>
      </c>
      <c r="BF23" s="146">
        <f t="shared" si="11"/>
        <v>0</v>
      </c>
      <c r="CB23" s="177">
        <v>1</v>
      </c>
      <c r="CC23" s="177">
        <v>7</v>
      </c>
      <c r="DA23" s="146">
        <v>0.00779</v>
      </c>
    </row>
    <row r="24" spans="1:105" ht="12.75">
      <c r="A24" s="171">
        <v>13</v>
      </c>
      <c r="B24" s="172" t="s">
        <v>116</v>
      </c>
      <c r="C24" s="173" t="s">
        <v>117</v>
      </c>
      <c r="D24" s="174" t="s">
        <v>98</v>
      </c>
      <c r="E24" s="175">
        <v>10</v>
      </c>
      <c r="F24" s="175"/>
      <c r="G24" s="176">
        <f t="shared" si="6"/>
        <v>0</v>
      </c>
      <c r="H24" s="202"/>
      <c r="P24" s="170">
        <v>2</v>
      </c>
      <c r="AB24" s="146">
        <v>1</v>
      </c>
      <c r="AC24" s="146">
        <v>7</v>
      </c>
      <c r="AD24" s="146">
        <v>7</v>
      </c>
      <c r="BA24" s="146">
        <v>2</v>
      </c>
      <c r="BB24" s="146">
        <f t="shared" si="7"/>
        <v>0</v>
      </c>
      <c r="BC24" s="146">
        <f t="shared" si="8"/>
        <v>0</v>
      </c>
      <c r="BD24" s="146">
        <f t="shared" si="9"/>
        <v>0</v>
      </c>
      <c r="BE24" s="146">
        <f t="shared" si="10"/>
        <v>0</v>
      </c>
      <c r="BF24" s="146">
        <f t="shared" si="11"/>
        <v>0</v>
      </c>
      <c r="CB24" s="177">
        <v>1</v>
      </c>
      <c r="CC24" s="177">
        <v>7</v>
      </c>
      <c r="DA24" s="146">
        <v>0</v>
      </c>
    </row>
    <row r="25" spans="1:105" ht="12.75">
      <c r="A25" s="171">
        <v>14</v>
      </c>
      <c r="B25" s="172" t="s">
        <v>118</v>
      </c>
      <c r="C25" s="173" t="s">
        <v>119</v>
      </c>
      <c r="D25" s="174" t="s">
        <v>98</v>
      </c>
      <c r="E25" s="175">
        <v>2.5</v>
      </c>
      <c r="F25" s="175"/>
      <c r="G25" s="176">
        <f t="shared" si="6"/>
        <v>0</v>
      </c>
      <c r="H25" s="202"/>
      <c r="P25" s="170">
        <v>2</v>
      </c>
      <c r="AB25" s="146">
        <v>1</v>
      </c>
      <c r="AC25" s="146">
        <v>7</v>
      </c>
      <c r="AD25" s="146">
        <v>7</v>
      </c>
      <c r="BA25" s="146">
        <v>2</v>
      </c>
      <c r="BB25" s="146">
        <f t="shared" si="7"/>
        <v>0</v>
      </c>
      <c r="BC25" s="146">
        <f t="shared" si="8"/>
        <v>0</v>
      </c>
      <c r="BD25" s="146">
        <f t="shared" si="9"/>
        <v>0</v>
      </c>
      <c r="BE25" s="146">
        <f t="shared" si="10"/>
        <v>0</v>
      </c>
      <c r="BF25" s="146">
        <f t="shared" si="11"/>
        <v>0</v>
      </c>
      <c r="CB25" s="177">
        <v>1</v>
      </c>
      <c r="CC25" s="177">
        <v>7</v>
      </c>
      <c r="DA25" s="146">
        <v>0.00038</v>
      </c>
    </row>
    <row r="26" spans="1:105" ht="12.75">
      <c r="A26" s="171">
        <v>15</v>
      </c>
      <c r="B26" s="172" t="s">
        <v>120</v>
      </c>
      <c r="C26" s="173" t="s">
        <v>121</v>
      </c>
      <c r="D26" s="174" t="s">
        <v>98</v>
      </c>
      <c r="E26" s="175">
        <v>6</v>
      </c>
      <c r="F26" s="175"/>
      <c r="G26" s="176">
        <f t="shared" si="6"/>
        <v>0</v>
      </c>
      <c r="H26" s="202"/>
      <c r="P26" s="170">
        <v>2</v>
      </c>
      <c r="AB26" s="146">
        <v>1</v>
      </c>
      <c r="AC26" s="146">
        <v>7</v>
      </c>
      <c r="AD26" s="146">
        <v>7</v>
      </c>
      <c r="BA26" s="146">
        <v>2</v>
      </c>
      <c r="BB26" s="146">
        <f t="shared" si="7"/>
        <v>0</v>
      </c>
      <c r="BC26" s="146">
        <f t="shared" si="8"/>
        <v>0</v>
      </c>
      <c r="BD26" s="146">
        <f t="shared" si="9"/>
        <v>0</v>
      </c>
      <c r="BE26" s="146">
        <f t="shared" si="10"/>
        <v>0</v>
      </c>
      <c r="BF26" s="146">
        <f t="shared" si="11"/>
        <v>0</v>
      </c>
      <c r="CB26" s="177">
        <v>1</v>
      </c>
      <c r="CC26" s="177">
        <v>7</v>
      </c>
      <c r="DA26" s="146">
        <v>0.00047</v>
      </c>
    </row>
    <row r="27" spans="1:105" ht="12.75">
      <c r="A27" s="171">
        <v>16</v>
      </c>
      <c r="B27" s="172" t="s">
        <v>122</v>
      </c>
      <c r="C27" s="173" t="s">
        <v>123</v>
      </c>
      <c r="D27" s="174" t="s">
        <v>98</v>
      </c>
      <c r="E27" s="175">
        <v>1.5</v>
      </c>
      <c r="F27" s="175"/>
      <c r="G27" s="176">
        <f t="shared" si="6"/>
        <v>0</v>
      </c>
      <c r="H27" s="202"/>
      <c r="P27" s="170">
        <v>2</v>
      </c>
      <c r="AB27" s="146">
        <v>1</v>
      </c>
      <c r="AC27" s="146">
        <v>7</v>
      </c>
      <c r="AD27" s="146">
        <v>7</v>
      </c>
      <c r="BA27" s="146">
        <v>2</v>
      </c>
      <c r="BB27" s="146">
        <f t="shared" si="7"/>
        <v>0</v>
      </c>
      <c r="BC27" s="146">
        <f t="shared" si="8"/>
        <v>0</v>
      </c>
      <c r="BD27" s="146">
        <f t="shared" si="9"/>
        <v>0</v>
      </c>
      <c r="BE27" s="146">
        <f t="shared" si="10"/>
        <v>0</v>
      </c>
      <c r="BF27" s="146">
        <f t="shared" si="11"/>
        <v>0</v>
      </c>
      <c r="CB27" s="177">
        <v>1</v>
      </c>
      <c r="CC27" s="177">
        <v>7</v>
      </c>
      <c r="DA27" s="146">
        <v>0.00078</v>
      </c>
    </row>
    <row r="28" spans="1:105" ht="12.75">
      <c r="A28" s="171">
        <v>17</v>
      </c>
      <c r="B28" s="172" t="s">
        <v>124</v>
      </c>
      <c r="C28" s="173" t="s">
        <v>125</v>
      </c>
      <c r="D28" s="174" t="s">
        <v>98</v>
      </c>
      <c r="E28" s="175">
        <v>18</v>
      </c>
      <c r="F28" s="175"/>
      <c r="G28" s="176">
        <f t="shared" si="6"/>
        <v>0</v>
      </c>
      <c r="H28" s="202"/>
      <c r="P28" s="170">
        <v>2</v>
      </c>
      <c r="AB28" s="146">
        <v>1</v>
      </c>
      <c r="AC28" s="146">
        <v>7</v>
      </c>
      <c r="AD28" s="146">
        <v>7</v>
      </c>
      <c r="BA28" s="146">
        <v>2</v>
      </c>
      <c r="BB28" s="146">
        <f t="shared" si="7"/>
        <v>0</v>
      </c>
      <c r="BC28" s="146">
        <f t="shared" si="8"/>
        <v>0</v>
      </c>
      <c r="BD28" s="146">
        <f t="shared" si="9"/>
        <v>0</v>
      </c>
      <c r="BE28" s="146">
        <f t="shared" si="10"/>
        <v>0</v>
      </c>
      <c r="BF28" s="146">
        <f t="shared" si="11"/>
        <v>0</v>
      </c>
      <c r="CB28" s="177">
        <v>1</v>
      </c>
      <c r="CC28" s="177">
        <v>7</v>
      </c>
      <c r="DA28" s="146">
        <v>0.00131</v>
      </c>
    </row>
    <row r="29" spans="1:105" ht="12.75">
      <c r="A29" s="171">
        <v>18</v>
      </c>
      <c r="B29" s="172" t="s">
        <v>126</v>
      </c>
      <c r="C29" s="173" t="s">
        <v>127</v>
      </c>
      <c r="D29" s="174" t="s">
        <v>90</v>
      </c>
      <c r="E29" s="175">
        <v>4</v>
      </c>
      <c r="F29" s="175"/>
      <c r="G29" s="176">
        <f t="shared" si="6"/>
        <v>0</v>
      </c>
      <c r="H29" s="202"/>
      <c r="P29" s="170">
        <v>2</v>
      </c>
      <c r="AB29" s="146">
        <v>1</v>
      </c>
      <c r="AC29" s="146">
        <v>7</v>
      </c>
      <c r="AD29" s="146">
        <v>7</v>
      </c>
      <c r="BA29" s="146">
        <v>2</v>
      </c>
      <c r="BB29" s="146">
        <f t="shared" si="7"/>
        <v>0</v>
      </c>
      <c r="BC29" s="146">
        <f t="shared" si="8"/>
        <v>0</v>
      </c>
      <c r="BD29" s="146">
        <f t="shared" si="9"/>
        <v>0</v>
      </c>
      <c r="BE29" s="146">
        <f t="shared" si="10"/>
        <v>0</v>
      </c>
      <c r="BF29" s="146">
        <f t="shared" si="11"/>
        <v>0</v>
      </c>
      <c r="CB29" s="177">
        <v>1</v>
      </c>
      <c r="CC29" s="177">
        <v>7</v>
      </c>
      <c r="DA29" s="146">
        <v>0</v>
      </c>
    </row>
    <row r="30" spans="1:105" ht="12.75">
      <c r="A30" s="171">
        <v>19</v>
      </c>
      <c r="B30" s="172" t="s">
        <v>128</v>
      </c>
      <c r="C30" s="173" t="s">
        <v>129</v>
      </c>
      <c r="D30" s="174" t="s">
        <v>90</v>
      </c>
      <c r="E30" s="175">
        <v>5</v>
      </c>
      <c r="F30" s="175"/>
      <c r="G30" s="176">
        <f t="shared" si="6"/>
        <v>0</v>
      </c>
      <c r="H30" s="202"/>
      <c r="P30" s="170">
        <v>2</v>
      </c>
      <c r="AB30" s="146">
        <v>1</v>
      </c>
      <c r="AC30" s="146">
        <v>7</v>
      </c>
      <c r="AD30" s="146">
        <v>7</v>
      </c>
      <c r="BA30" s="146">
        <v>2</v>
      </c>
      <c r="BB30" s="146">
        <f t="shared" si="7"/>
        <v>0</v>
      </c>
      <c r="BC30" s="146">
        <f t="shared" si="8"/>
        <v>0</v>
      </c>
      <c r="BD30" s="146">
        <f t="shared" si="9"/>
        <v>0</v>
      </c>
      <c r="BE30" s="146">
        <f t="shared" si="10"/>
        <v>0</v>
      </c>
      <c r="BF30" s="146">
        <f t="shared" si="11"/>
        <v>0</v>
      </c>
      <c r="CB30" s="177">
        <v>1</v>
      </c>
      <c r="CC30" s="177">
        <v>7</v>
      </c>
      <c r="DA30" s="146">
        <v>0</v>
      </c>
    </row>
    <row r="31" spans="1:105" ht="12.75">
      <c r="A31" s="171">
        <v>20</v>
      </c>
      <c r="B31" s="172" t="s">
        <v>130</v>
      </c>
      <c r="C31" s="173" t="s">
        <v>131</v>
      </c>
      <c r="D31" s="174" t="s">
        <v>90</v>
      </c>
      <c r="E31" s="175">
        <v>6</v>
      </c>
      <c r="F31" s="175"/>
      <c r="G31" s="176">
        <f t="shared" si="6"/>
        <v>0</v>
      </c>
      <c r="H31" s="202"/>
      <c r="P31" s="170">
        <v>2</v>
      </c>
      <c r="AB31" s="146">
        <v>1</v>
      </c>
      <c r="AC31" s="146">
        <v>7</v>
      </c>
      <c r="AD31" s="146">
        <v>7</v>
      </c>
      <c r="BA31" s="146">
        <v>2</v>
      </c>
      <c r="BB31" s="146">
        <f t="shared" si="7"/>
        <v>0</v>
      </c>
      <c r="BC31" s="146">
        <f t="shared" si="8"/>
        <v>0</v>
      </c>
      <c r="BD31" s="146">
        <f t="shared" si="9"/>
        <v>0</v>
      </c>
      <c r="BE31" s="146">
        <f t="shared" si="10"/>
        <v>0</v>
      </c>
      <c r="BF31" s="146">
        <f t="shared" si="11"/>
        <v>0</v>
      </c>
      <c r="CB31" s="177">
        <v>1</v>
      </c>
      <c r="CC31" s="177">
        <v>7</v>
      </c>
      <c r="DA31" s="146">
        <v>0</v>
      </c>
    </row>
    <row r="32" spans="1:105" ht="12.75">
      <c r="A32" s="171">
        <v>21</v>
      </c>
      <c r="B32" s="172" t="s">
        <v>132</v>
      </c>
      <c r="C32" s="173" t="s">
        <v>133</v>
      </c>
      <c r="D32" s="174" t="s">
        <v>90</v>
      </c>
      <c r="E32" s="175">
        <v>1</v>
      </c>
      <c r="F32" s="175"/>
      <c r="G32" s="176">
        <f t="shared" si="6"/>
        <v>0</v>
      </c>
      <c r="H32" s="202"/>
      <c r="P32" s="170">
        <v>2</v>
      </c>
      <c r="AB32" s="146">
        <v>1</v>
      </c>
      <c r="AC32" s="146">
        <v>7</v>
      </c>
      <c r="AD32" s="146">
        <v>7</v>
      </c>
      <c r="BA32" s="146">
        <v>2</v>
      </c>
      <c r="BB32" s="146">
        <f t="shared" si="7"/>
        <v>0</v>
      </c>
      <c r="BC32" s="146">
        <f t="shared" si="8"/>
        <v>0</v>
      </c>
      <c r="BD32" s="146">
        <f t="shared" si="9"/>
        <v>0</v>
      </c>
      <c r="BE32" s="146">
        <f t="shared" si="10"/>
        <v>0</v>
      </c>
      <c r="BF32" s="146">
        <f t="shared" si="11"/>
        <v>0</v>
      </c>
      <c r="CB32" s="177">
        <v>1</v>
      </c>
      <c r="CC32" s="177">
        <v>7</v>
      </c>
      <c r="DA32" s="146">
        <v>0.00056</v>
      </c>
    </row>
    <row r="33" spans="1:105" ht="12.75">
      <c r="A33" s="171">
        <v>22</v>
      </c>
      <c r="B33" s="172" t="s">
        <v>134</v>
      </c>
      <c r="C33" s="173" t="s">
        <v>135</v>
      </c>
      <c r="D33" s="174" t="s">
        <v>90</v>
      </c>
      <c r="E33" s="175">
        <v>1</v>
      </c>
      <c r="F33" s="175"/>
      <c r="G33" s="176">
        <f t="shared" si="6"/>
        <v>0</v>
      </c>
      <c r="H33" s="202"/>
      <c r="P33" s="170">
        <v>2</v>
      </c>
      <c r="AB33" s="146">
        <v>1</v>
      </c>
      <c r="AC33" s="146">
        <v>7</v>
      </c>
      <c r="AD33" s="146">
        <v>7</v>
      </c>
      <c r="BA33" s="146">
        <v>2</v>
      </c>
      <c r="BB33" s="146">
        <f t="shared" si="7"/>
        <v>0</v>
      </c>
      <c r="BC33" s="146">
        <f t="shared" si="8"/>
        <v>0</v>
      </c>
      <c r="BD33" s="146">
        <f t="shared" si="9"/>
        <v>0</v>
      </c>
      <c r="BE33" s="146">
        <f t="shared" si="10"/>
        <v>0</v>
      </c>
      <c r="BF33" s="146">
        <f t="shared" si="11"/>
        <v>0</v>
      </c>
      <c r="CB33" s="177">
        <v>1</v>
      </c>
      <c r="CC33" s="177">
        <v>7</v>
      </c>
      <c r="DA33" s="146">
        <v>0.00049</v>
      </c>
    </row>
    <row r="34" spans="1:105" ht="12.75">
      <c r="A34" s="171">
        <v>23</v>
      </c>
      <c r="B34" s="172" t="s">
        <v>136</v>
      </c>
      <c r="C34" s="173" t="s">
        <v>137</v>
      </c>
      <c r="D34" s="174" t="s">
        <v>98</v>
      </c>
      <c r="E34" s="175">
        <v>28</v>
      </c>
      <c r="F34" s="175"/>
      <c r="G34" s="176">
        <f t="shared" si="6"/>
        <v>0</v>
      </c>
      <c r="H34" s="202"/>
      <c r="P34" s="170">
        <v>2</v>
      </c>
      <c r="AB34" s="146">
        <v>1</v>
      </c>
      <c r="AC34" s="146">
        <v>7</v>
      </c>
      <c r="AD34" s="146">
        <v>7</v>
      </c>
      <c r="BA34" s="146">
        <v>2</v>
      </c>
      <c r="BB34" s="146">
        <f t="shared" si="7"/>
        <v>0</v>
      </c>
      <c r="BC34" s="146">
        <f t="shared" si="8"/>
        <v>0</v>
      </c>
      <c r="BD34" s="146">
        <f t="shared" si="9"/>
        <v>0</v>
      </c>
      <c r="BE34" s="146">
        <f t="shared" si="10"/>
        <v>0</v>
      </c>
      <c r="BF34" s="146">
        <f t="shared" si="11"/>
        <v>0</v>
      </c>
      <c r="CB34" s="177">
        <v>1</v>
      </c>
      <c r="CC34" s="177">
        <v>7</v>
      </c>
      <c r="DA34" s="146">
        <v>0</v>
      </c>
    </row>
    <row r="35" spans="1:105" ht="12.75">
      <c r="A35" s="171">
        <v>24</v>
      </c>
      <c r="B35" s="172" t="s">
        <v>138</v>
      </c>
      <c r="C35" s="173" t="s">
        <v>139</v>
      </c>
      <c r="D35" s="174" t="s">
        <v>90</v>
      </c>
      <c r="E35" s="175">
        <v>1</v>
      </c>
      <c r="F35" s="175"/>
      <c r="G35" s="176">
        <f t="shared" si="6"/>
        <v>0</v>
      </c>
      <c r="H35" s="202"/>
      <c r="P35" s="170">
        <v>2</v>
      </c>
      <c r="AB35" s="146">
        <v>1</v>
      </c>
      <c r="AC35" s="146">
        <v>7</v>
      </c>
      <c r="AD35" s="146">
        <v>7</v>
      </c>
      <c r="BA35" s="146">
        <v>2</v>
      </c>
      <c r="BB35" s="146">
        <f t="shared" si="7"/>
        <v>0</v>
      </c>
      <c r="BC35" s="146">
        <f t="shared" si="8"/>
        <v>0</v>
      </c>
      <c r="BD35" s="146">
        <f t="shared" si="9"/>
        <v>0</v>
      </c>
      <c r="BE35" s="146">
        <f t="shared" si="10"/>
        <v>0</v>
      </c>
      <c r="BF35" s="146">
        <f t="shared" si="11"/>
        <v>0</v>
      </c>
      <c r="CB35" s="177">
        <v>1</v>
      </c>
      <c r="CC35" s="177">
        <v>7</v>
      </c>
      <c r="DA35" s="146">
        <v>0.0007</v>
      </c>
    </row>
    <row r="36" spans="1:105" ht="12.75">
      <c r="A36" s="171">
        <v>25</v>
      </c>
      <c r="B36" s="172" t="s">
        <v>140</v>
      </c>
      <c r="C36" s="173" t="s">
        <v>141</v>
      </c>
      <c r="D36" s="174" t="s">
        <v>90</v>
      </c>
      <c r="E36" s="175">
        <v>1</v>
      </c>
      <c r="F36" s="175"/>
      <c r="G36" s="176">
        <f t="shared" si="6"/>
        <v>0</v>
      </c>
      <c r="H36" s="202"/>
      <c r="P36" s="170">
        <v>2</v>
      </c>
      <c r="AB36" s="146">
        <v>3</v>
      </c>
      <c r="AC36" s="146">
        <v>7</v>
      </c>
      <c r="AD36" s="146" t="s">
        <v>140</v>
      </c>
      <c r="BA36" s="146">
        <v>2</v>
      </c>
      <c r="BB36" s="146">
        <f t="shared" si="7"/>
        <v>0</v>
      </c>
      <c r="BC36" s="146">
        <f t="shared" si="8"/>
        <v>0</v>
      </c>
      <c r="BD36" s="146">
        <f t="shared" si="9"/>
        <v>0</v>
      </c>
      <c r="BE36" s="146">
        <f t="shared" si="10"/>
        <v>0</v>
      </c>
      <c r="BF36" s="146">
        <f t="shared" si="11"/>
        <v>0</v>
      </c>
      <c r="CB36" s="177">
        <v>3</v>
      </c>
      <c r="CC36" s="177">
        <v>7</v>
      </c>
      <c r="DA36" s="146">
        <v>0.00214</v>
      </c>
    </row>
    <row r="37" spans="1:105" ht="12.75">
      <c r="A37" s="171">
        <v>26</v>
      </c>
      <c r="B37" s="172" t="s">
        <v>142</v>
      </c>
      <c r="C37" s="173" t="s">
        <v>143</v>
      </c>
      <c r="D37" s="174" t="s">
        <v>105</v>
      </c>
      <c r="E37" s="175">
        <v>0.18484</v>
      </c>
      <c r="F37" s="175"/>
      <c r="G37" s="176">
        <f t="shared" si="6"/>
        <v>0</v>
      </c>
      <c r="H37" s="202"/>
      <c r="P37" s="170">
        <v>2</v>
      </c>
      <c r="AB37" s="146">
        <v>7</v>
      </c>
      <c r="AC37" s="146">
        <v>1001</v>
      </c>
      <c r="AD37" s="146">
        <v>5</v>
      </c>
      <c r="BA37" s="146">
        <v>2</v>
      </c>
      <c r="BB37" s="146">
        <f t="shared" si="7"/>
        <v>0</v>
      </c>
      <c r="BC37" s="146">
        <f t="shared" si="8"/>
        <v>0</v>
      </c>
      <c r="BD37" s="146">
        <f t="shared" si="9"/>
        <v>0</v>
      </c>
      <c r="BE37" s="146">
        <f t="shared" si="10"/>
        <v>0</v>
      </c>
      <c r="BF37" s="146">
        <f t="shared" si="11"/>
        <v>0</v>
      </c>
      <c r="CB37" s="177">
        <v>7</v>
      </c>
      <c r="CC37" s="177">
        <v>1001</v>
      </c>
      <c r="DA37" s="146">
        <v>0</v>
      </c>
    </row>
    <row r="38" spans="1:58" ht="12.75">
      <c r="A38" s="178"/>
      <c r="B38" s="179" t="s">
        <v>76</v>
      </c>
      <c r="C38" s="180" t="str">
        <f>CONCATENATE(B19," ",C19)</f>
        <v>721 Vnitřní kanalizace</v>
      </c>
      <c r="D38" s="181"/>
      <c r="E38" s="182"/>
      <c r="F38" s="183"/>
      <c r="G38" s="184">
        <f>SUM(G19:G37)</f>
        <v>0</v>
      </c>
      <c r="H38" s="184"/>
      <c r="P38" s="170">
        <v>4</v>
      </c>
      <c r="BB38" s="185">
        <f>SUM(BB19:BB37)</f>
        <v>0</v>
      </c>
      <c r="BC38" s="185">
        <f>SUM(BC19:BC37)</f>
        <v>0</v>
      </c>
      <c r="BD38" s="185">
        <f>SUM(BD19:BD37)</f>
        <v>0</v>
      </c>
      <c r="BE38" s="185">
        <f>SUM(BE19:BE37)</f>
        <v>0</v>
      </c>
      <c r="BF38" s="185">
        <f>SUM(BF19:BF37)</f>
        <v>0</v>
      </c>
    </row>
    <row r="39" spans="1:16" ht="12.75">
      <c r="A39" s="163" t="s">
        <v>74</v>
      </c>
      <c r="B39" s="164" t="s">
        <v>144</v>
      </c>
      <c r="C39" s="165" t="s">
        <v>145</v>
      </c>
      <c r="D39" s="166"/>
      <c r="E39" s="167"/>
      <c r="F39" s="167"/>
      <c r="G39" s="168"/>
      <c r="H39" s="201"/>
      <c r="I39" s="169"/>
      <c r="J39" s="169"/>
      <c r="P39" s="170">
        <v>1</v>
      </c>
    </row>
    <row r="40" spans="1:105" ht="12.75">
      <c r="A40" s="171">
        <v>27</v>
      </c>
      <c r="B40" s="172" t="s">
        <v>146</v>
      </c>
      <c r="C40" s="173" t="s">
        <v>147</v>
      </c>
      <c r="D40" s="174" t="s">
        <v>98</v>
      </c>
      <c r="E40" s="175">
        <v>10</v>
      </c>
      <c r="F40" s="175"/>
      <c r="G40" s="176">
        <f aca="true" t="shared" si="12" ref="G40:G73">E40*F40</f>
        <v>0</v>
      </c>
      <c r="H40" s="202"/>
      <c r="P40" s="170">
        <v>2</v>
      </c>
      <c r="AB40" s="146">
        <v>1</v>
      </c>
      <c r="AC40" s="146">
        <v>7</v>
      </c>
      <c r="AD40" s="146">
        <v>7</v>
      </c>
      <c r="BA40" s="146">
        <v>2</v>
      </c>
      <c r="BB40" s="146">
        <f aca="true" t="shared" si="13" ref="BB40:BB73">IF(BA40=1,G40,0)</f>
        <v>0</v>
      </c>
      <c r="BC40" s="146">
        <f aca="true" t="shared" si="14" ref="BC40:BC73">IF(BA40=2,G40,0)</f>
        <v>0</v>
      </c>
      <c r="BD40" s="146">
        <f aca="true" t="shared" si="15" ref="BD40:BD73">IF(BA40=3,G40,0)</f>
        <v>0</v>
      </c>
      <c r="BE40" s="146">
        <f aca="true" t="shared" si="16" ref="BE40:BE73">IF(BA40=4,G40,0)</f>
        <v>0</v>
      </c>
      <c r="BF40" s="146">
        <f aca="true" t="shared" si="17" ref="BF40:BF73">IF(BA40=5,G40,0)</f>
        <v>0</v>
      </c>
      <c r="CB40" s="177">
        <v>1</v>
      </c>
      <c r="CC40" s="177">
        <v>7</v>
      </c>
      <c r="DA40" s="146">
        <v>0</v>
      </c>
    </row>
    <row r="41" spans="1:105" ht="12.75">
      <c r="A41" s="171">
        <v>28</v>
      </c>
      <c r="B41" s="172" t="s">
        <v>148</v>
      </c>
      <c r="C41" s="173" t="s">
        <v>149</v>
      </c>
      <c r="D41" s="174" t="s">
        <v>90</v>
      </c>
      <c r="E41" s="175">
        <v>2</v>
      </c>
      <c r="F41" s="175"/>
      <c r="G41" s="176">
        <f t="shared" si="12"/>
        <v>0</v>
      </c>
      <c r="H41" s="202"/>
      <c r="P41" s="170">
        <v>2</v>
      </c>
      <c r="AB41" s="146">
        <v>1</v>
      </c>
      <c r="AC41" s="146">
        <v>7</v>
      </c>
      <c r="AD41" s="146">
        <v>7</v>
      </c>
      <c r="BA41" s="146">
        <v>2</v>
      </c>
      <c r="BB41" s="146">
        <f t="shared" si="13"/>
        <v>0</v>
      </c>
      <c r="BC41" s="146">
        <f t="shared" si="14"/>
        <v>0</v>
      </c>
      <c r="BD41" s="146">
        <f t="shared" si="15"/>
        <v>0</v>
      </c>
      <c r="BE41" s="146">
        <f t="shared" si="16"/>
        <v>0</v>
      </c>
      <c r="BF41" s="146">
        <f t="shared" si="17"/>
        <v>0</v>
      </c>
      <c r="CB41" s="177">
        <v>1</v>
      </c>
      <c r="CC41" s="177">
        <v>7</v>
      </c>
      <c r="DA41" s="146">
        <v>0.0004</v>
      </c>
    </row>
    <row r="42" spans="1:105" ht="12.75">
      <c r="A42" s="171">
        <v>29</v>
      </c>
      <c r="B42" s="172" t="s">
        <v>150</v>
      </c>
      <c r="C42" s="173" t="s">
        <v>151</v>
      </c>
      <c r="D42" s="174" t="s">
        <v>90</v>
      </c>
      <c r="E42" s="175">
        <v>8</v>
      </c>
      <c r="F42" s="175"/>
      <c r="G42" s="176">
        <f t="shared" si="12"/>
        <v>0</v>
      </c>
      <c r="H42" s="202"/>
      <c r="P42" s="170">
        <v>2</v>
      </c>
      <c r="AB42" s="146">
        <v>1</v>
      </c>
      <c r="AC42" s="146">
        <v>7</v>
      </c>
      <c r="AD42" s="146">
        <v>7</v>
      </c>
      <c r="BA42" s="146">
        <v>2</v>
      </c>
      <c r="BB42" s="146">
        <f t="shared" si="13"/>
        <v>0</v>
      </c>
      <c r="BC42" s="146">
        <f t="shared" si="14"/>
        <v>0</v>
      </c>
      <c r="BD42" s="146">
        <f t="shared" si="15"/>
        <v>0</v>
      </c>
      <c r="BE42" s="146">
        <f t="shared" si="16"/>
        <v>0</v>
      </c>
      <c r="BF42" s="146">
        <f t="shared" si="17"/>
        <v>0</v>
      </c>
      <c r="CB42" s="177">
        <v>1</v>
      </c>
      <c r="CC42" s="177">
        <v>7</v>
      </c>
      <c r="DA42" s="146">
        <v>0</v>
      </c>
    </row>
    <row r="43" spans="1:105" ht="12.75">
      <c r="A43" s="171">
        <v>30</v>
      </c>
      <c r="B43" s="172" t="s">
        <v>152</v>
      </c>
      <c r="C43" s="173" t="s">
        <v>153</v>
      </c>
      <c r="D43" s="174" t="s">
        <v>90</v>
      </c>
      <c r="E43" s="175">
        <v>2</v>
      </c>
      <c r="F43" s="175"/>
      <c r="G43" s="176">
        <f t="shared" si="12"/>
        <v>0</v>
      </c>
      <c r="H43" s="202"/>
      <c r="P43" s="170">
        <v>2</v>
      </c>
      <c r="AB43" s="146">
        <v>1</v>
      </c>
      <c r="AC43" s="146">
        <v>7</v>
      </c>
      <c r="AD43" s="146">
        <v>7</v>
      </c>
      <c r="BA43" s="146">
        <v>2</v>
      </c>
      <c r="BB43" s="146">
        <f t="shared" si="13"/>
        <v>0</v>
      </c>
      <c r="BC43" s="146">
        <f t="shared" si="14"/>
        <v>0</v>
      </c>
      <c r="BD43" s="146">
        <f t="shared" si="15"/>
        <v>0</v>
      </c>
      <c r="BE43" s="146">
        <f t="shared" si="16"/>
        <v>0</v>
      </c>
      <c r="BF43" s="146">
        <f t="shared" si="17"/>
        <v>0</v>
      </c>
      <c r="CB43" s="177">
        <v>1</v>
      </c>
      <c r="CC43" s="177">
        <v>7</v>
      </c>
      <c r="DA43" s="146">
        <v>0</v>
      </c>
    </row>
    <row r="44" spans="1:105" ht="12.75">
      <c r="A44" s="171">
        <v>31</v>
      </c>
      <c r="B44" s="172" t="s">
        <v>154</v>
      </c>
      <c r="C44" s="173" t="s">
        <v>155</v>
      </c>
      <c r="D44" s="174" t="s">
        <v>90</v>
      </c>
      <c r="E44" s="175">
        <v>2</v>
      </c>
      <c r="F44" s="175"/>
      <c r="G44" s="176">
        <f t="shared" si="12"/>
        <v>0</v>
      </c>
      <c r="H44" s="202"/>
      <c r="P44" s="170">
        <v>2</v>
      </c>
      <c r="AB44" s="146">
        <v>1</v>
      </c>
      <c r="AC44" s="146">
        <v>7</v>
      </c>
      <c r="AD44" s="146">
        <v>7</v>
      </c>
      <c r="BA44" s="146">
        <v>2</v>
      </c>
      <c r="BB44" s="146">
        <f t="shared" si="13"/>
        <v>0</v>
      </c>
      <c r="BC44" s="146">
        <f t="shared" si="14"/>
        <v>0</v>
      </c>
      <c r="BD44" s="146">
        <f t="shared" si="15"/>
        <v>0</v>
      </c>
      <c r="BE44" s="146">
        <f t="shared" si="16"/>
        <v>0</v>
      </c>
      <c r="BF44" s="146">
        <f t="shared" si="17"/>
        <v>0</v>
      </c>
      <c r="CB44" s="177">
        <v>1</v>
      </c>
      <c r="CC44" s="177">
        <v>7</v>
      </c>
      <c r="DA44" s="146">
        <v>0</v>
      </c>
    </row>
    <row r="45" spans="1:105" ht="12.75">
      <c r="A45" s="171">
        <v>32</v>
      </c>
      <c r="B45" s="172" t="s">
        <v>154</v>
      </c>
      <c r="C45" s="173" t="s">
        <v>155</v>
      </c>
      <c r="D45" s="174" t="s">
        <v>90</v>
      </c>
      <c r="E45" s="175">
        <v>3</v>
      </c>
      <c r="F45" s="175"/>
      <c r="G45" s="176">
        <f t="shared" si="12"/>
        <v>0</v>
      </c>
      <c r="H45" s="202"/>
      <c r="P45" s="170">
        <v>2</v>
      </c>
      <c r="AB45" s="146">
        <v>1</v>
      </c>
      <c r="AC45" s="146">
        <v>7</v>
      </c>
      <c r="AD45" s="146">
        <v>7</v>
      </c>
      <c r="BA45" s="146">
        <v>2</v>
      </c>
      <c r="BB45" s="146">
        <f t="shared" si="13"/>
        <v>0</v>
      </c>
      <c r="BC45" s="146">
        <f t="shared" si="14"/>
        <v>0</v>
      </c>
      <c r="BD45" s="146">
        <f t="shared" si="15"/>
        <v>0</v>
      </c>
      <c r="BE45" s="146">
        <f t="shared" si="16"/>
        <v>0</v>
      </c>
      <c r="BF45" s="146">
        <f t="shared" si="17"/>
        <v>0</v>
      </c>
      <c r="CB45" s="177">
        <v>1</v>
      </c>
      <c r="CC45" s="177">
        <v>7</v>
      </c>
      <c r="DA45" s="146">
        <v>0</v>
      </c>
    </row>
    <row r="46" spans="1:105" ht="12.75">
      <c r="A46" s="171">
        <v>33</v>
      </c>
      <c r="B46" s="172" t="s">
        <v>156</v>
      </c>
      <c r="C46" s="173" t="s">
        <v>157</v>
      </c>
      <c r="D46" s="174" t="s">
        <v>98</v>
      </c>
      <c r="E46" s="175">
        <v>135</v>
      </c>
      <c r="F46" s="175"/>
      <c r="G46" s="176">
        <f t="shared" si="12"/>
        <v>0</v>
      </c>
      <c r="H46" s="202"/>
      <c r="P46" s="170">
        <v>2</v>
      </c>
      <c r="AB46" s="146">
        <v>1</v>
      </c>
      <c r="AC46" s="146">
        <v>7</v>
      </c>
      <c r="AD46" s="146">
        <v>7</v>
      </c>
      <c r="BA46" s="146">
        <v>2</v>
      </c>
      <c r="BB46" s="146">
        <f t="shared" si="13"/>
        <v>0</v>
      </c>
      <c r="BC46" s="146">
        <f t="shared" si="14"/>
        <v>0</v>
      </c>
      <c r="BD46" s="146">
        <f t="shared" si="15"/>
        <v>0</v>
      </c>
      <c r="BE46" s="146">
        <f t="shared" si="16"/>
        <v>0</v>
      </c>
      <c r="BF46" s="146">
        <f t="shared" si="17"/>
        <v>0</v>
      </c>
      <c r="CB46" s="177">
        <v>1</v>
      </c>
      <c r="CC46" s="177">
        <v>7</v>
      </c>
      <c r="DA46" s="146">
        <v>0.00401</v>
      </c>
    </row>
    <row r="47" spans="1:105" ht="12.75">
      <c r="A47" s="171">
        <v>34</v>
      </c>
      <c r="B47" s="172" t="s">
        <v>158</v>
      </c>
      <c r="C47" s="173" t="s">
        <v>159</v>
      </c>
      <c r="D47" s="174" t="s">
        <v>98</v>
      </c>
      <c r="E47" s="175">
        <v>9</v>
      </c>
      <c r="F47" s="175"/>
      <c r="G47" s="176">
        <f t="shared" si="12"/>
        <v>0</v>
      </c>
      <c r="H47" s="202"/>
      <c r="P47" s="170">
        <v>2</v>
      </c>
      <c r="AB47" s="146">
        <v>1</v>
      </c>
      <c r="AC47" s="146">
        <v>7</v>
      </c>
      <c r="AD47" s="146">
        <v>7</v>
      </c>
      <c r="BA47" s="146">
        <v>2</v>
      </c>
      <c r="BB47" s="146">
        <f t="shared" si="13"/>
        <v>0</v>
      </c>
      <c r="BC47" s="146">
        <f t="shared" si="14"/>
        <v>0</v>
      </c>
      <c r="BD47" s="146">
        <f t="shared" si="15"/>
        <v>0</v>
      </c>
      <c r="BE47" s="146">
        <f t="shared" si="16"/>
        <v>0</v>
      </c>
      <c r="BF47" s="146">
        <f t="shared" si="17"/>
        <v>0</v>
      </c>
      <c r="CB47" s="177">
        <v>1</v>
      </c>
      <c r="CC47" s="177">
        <v>7</v>
      </c>
      <c r="DA47" s="146">
        <v>0.00369</v>
      </c>
    </row>
    <row r="48" spans="1:105" ht="12.75">
      <c r="A48" s="171">
        <v>35</v>
      </c>
      <c r="B48" s="172" t="s">
        <v>160</v>
      </c>
      <c r="C48" s="173" t="s">
        <v>161</v>
      </c>
      <c r="D48" s="174" t="s">
        <v>98</v>
      </c>
      <c r="E48" s="175">
        <v>0</v>
      </c>
      <c r="F48" s="175"/>
      <c r="G48" s="176">
        <f t="shared" si="12"/>
        <v>0</v>
      </c>
      <c r="H48" s="202" t="s">
        <v>337</v>
      </c>
      <c r="P48" s="170">
        <v>2</v>
      </c>
      <c r="AB48" s="146">
        <v>1</v>
      </c>
      <c r="AC48" s="146">
        <v>7</v>
      </c>
      <c r="AD48" s="146">
        <v>7</v>
      </c>
      <c r="BA48" s="146">
        <v>2</v>
      </c>
      <c r="BB48" s="146">
        <f t="shared" si="13"/>
        <v>0</v>
      </c>
      <c r="BC48" s="146">
        <f t="shared" si="14"/>
        <v>0</v>
      </c>
      <c r="BD48" s="146">
        <f t="shared" si="15"/>
        <v>0</v>
      </c>
      <c r="BE48" s="146">
        <f t="shared" si="16"/>
        <v>0</v>
      </c>
      <c r="BF48" s="146">
        <f t="shared" si="17"/>
        <v>0</v>
      </c>
      <c r="CB48" s="177">
        <v>1</v>
      </c>
      <c r="CC48" s="177">
        <v>7</v>
      </c>
      <c r="DA48" s="146">
        <v>0.00388</v>
      </c>
    </row>
    <row r="49" spans="1:105" ht="12.75">
      <c r="A49" s="171">
        <v>36</v>
      </c>
      <c r="B49" s="172" t="s">
        <v>162</v>
      </c>
      <c r="C49" s="173" t="s">
        <v>163</v>
      </c>
      <c r="D49" s="174" t="s">
        <v>98</v>
      </c>
      <c r="E49" s="175">
        <v>151</v>
      </c>
      <c r="F49" s="175"/>
      <c r="G49" s="176">
        <f t="shared" si="12"/>
        <v>0</v>
      </c>
      <c r="H49" s="202"/>
      <c r="P49" s="170">
        <v>2</v>
      </c>
      <c r="AB49" s="146">
        <v>1</v>
      </c>
      <c r="AC49" s="146">
        <v>7</v>
      </c>
      <c r="AD49" s="146">
        <v>7</v>
      </c>
      <c r="BA49" s="146">
        <v>2</v>
      </c>
      <c r="BB49" s="146">
        <f t="shared" si="13"/>
        <v>0</v>
      </c>
      <c r="BC49" s="146">
        <f t="shared" si="14"/>
        <v>0</v>
      </c>
      <c r="BD49" s="146">
        <f t="shared" si="15"/>
        <v>0</v>
      </c>
      <c r="BE49" s="146">
        <f t="shared" si="16"/>
        <v>0</v>
      </c>
      <c r="BF49" s="146">
        <f t="shared" si="17"/>
        <v>0</v>
      </c>
      <c r="CB49" s="177">
        <v>1</v>
      </c>
      <c r="CC49" s="177">
        <v>7</v>
      </c>
      <c r="DA49" s="146">
        <v>0</v>
      </c>
    </row>
    <row r="50" spans="1:105" ht="12.75">
      <c r="A50" s="171">
        <v>37</v>
      </c>
      <c r="B50" s="172" t="s">
        <v>164</v>
      </c>
      <c r="C50" s="173" t="s">
        <v>165</v>
      </c>
      <c r="D50" s="174" t="s">
        <v>90</v>
      </c>
      <c r="E50" s="175">
        <v>2</v>
      </c>
      <c r="F50" s="175"/>
      <c r="G50" s="176">
        <f t="shared" si="12"/>
        <v>0</v>
      </c>
      <c r="H50" s="202"/>
      <c r="P50" s="170">
        <v>2</v>
      </c>
      <c r="AB50" s="146">
        <v>1</v>
      </c>
      <c r="AC50" s="146">
        <v>7</v>
      </c>
      <c r="AD50" s="146">
        <v>7</v>
      </c>
      <c r="BA50" s="146">
        <v>2</v>
      </c>
      <c r="BB50" s="146">
        <f t="shared" si="13"/>
        <v>0</v>
      </c>
      <c r="BC50" s="146">
        <f t="shared" si="14"/>
        <v>0</v>
      </c>
      <c r="BD50" s="146">
        <f t="shared" si="15"/>
        <v>0</v>
      </c>
      <c r="BE50" s="146">
        <f t="shared" si="16"/>
        <v>0</v>
      </c>
      <c r="BF50" s="146">
        <f t="shared" si="17"/>
        <v>0</v>
      </c>
      <c r="CB50" s="177">
        <v>1</v>
      </c>
      <c r="CC50" s="177">
        <v>7</v>
      </c>
      <c r="DA50" s="146">
        <v>0.00019</v>
      </c>
    </row>
    <row r="51" spans="1:105" ht="12.75">
      <c r="A51" s="171">
        <v>38</v>
      </c>
      <c r="B51" s="172" t="s">
        <v>166</v>
      </c>
      <c r="C51" s="173" t="s">
        <v>167</v>
      </c>
      <c r="D51" s="174" t="s">
        <v>90</v>
      </c>
      <c r="E51" s="175">
        <v>2</v>
      </c>
      <c r="F51" s="175"/>
      <c r="G51" s="176">
        <f t="shared" si="12"/>
        <v>0</v>
      </c>
      <c r="H51" s="202"/>
      <c r="P51" s="170">
        <v>2</v>
      </c>
      <c r="AB51" s="146">
        <v>1</v>
      </c>
      <c r="AC51" s="146">
        <v>7</v>
      </c>
      <c r="AD51" s="146">
        <v>7</v>
      </c>
      <c r="BA51" s="146">
        <v>2</v>
      </c>
      <c r="BB51" s="146">
        <f t="shared" si="13"/>
        <v>0</v>
      </c>
      <c r="BC51" s="146">
        <f t="shared" si="14"/>
        <v>0</v>
      </c>
      <c r="BD51" s="146">
        <f t="shared" si="15"/>
        <v>0</v>
      </c>
      <c r="BE51" s="146">
        <f t="shared" si="16"/>
        <v>0</v>
      </c>
      <c r="BF51" s="146">
        <f t="shared" si="17"/>
        <v>0</v>
      </c>
      <c r="CB51" s="177">
        <v>1</v>
      </c>
      <c r="CC51" s="177">
        <v>7</v>
      </c>
      <c r="DA51" s="146">
        <v>0.00018</v>
      </c>
    </row>
    <row r="52" spans="1:105" ht="12.75">
      <c r="A52" s="171">
        <v>39</v>
      </c>
      <c r="B52" s="172" t="s">
        <v>168</v>
      </c>
      <c r="C52" s="173" t="s">
        <v>169</v>
      </c>
      <c r="D52" s="174" t="s">
        <v>90</v>
      </c>
      <c r="E52" s="175">
        <v>2</v>
      </c>
      <c r="F52" s="175"/>
      <c r="G52" s="176">
        <f t="shared" si="12"/>
        <v>0</v>
      </c>
      <c r="H52" s="202"/>
      <c r="P52" s="170">
        <v>2</v>
      </c>
      <c r="AB52" s="146">
        <v>1</v>
      </c>
      <c r="AC52" s="146">
        <v>7</v>
      </c>
      <c r="AD52" s="146">
        <v>7</v>
      </c>
      <c r="BA52" s="146">
        <v>2</v>
      </c>
      <c r="BB52" s="146">
        <f t="shared" si="13"/>
        <v>0</v>
      </c>
      <c r="BC52" s="146">
        <f t="shared" si="14"/>
        <v>0</v>
      </c>
      <c r="BD52" s="146">
        <f t="shared" si="15"/>
        <v>0</v>
      </c>
      <c r="BE52" s="146">
        <f t="shared" si="16"/>
        <v>0</v>
      </c>
      <c r="BF52" s="146">
        <f t="shared" si="17"/>
        <v>0</v>
      </c>
      <c r="CB52" s="177">
        <v>1</v>
      </c>
      <c r="CC52" s="177">
        <v>7</v>
      </c>
      <c r="DA52" s="146">
        <v>0.00015</v>
      </c>
    </row>
    <row r="53" spans="1:105" ht="12.75">
      <c r="A53" s="171">
        <v>40</v>
      </c>
      <c r="B53" s="172" t="s">
        <v>170</v>
      </c>
      <c r="C53" s="173" t="s">
        <v>171</v>
      </c>
      <c r="D53" s="174" t="s">
        <v>172</v>
      </c>
      <c r="E53" s="175">
        <v>0</v>
      </c>
      <c r="F53" s="175"/>
      <c r="G53" s="176">
        <f t="shared" si="12"/>
        <v>0</v>
      </c>
      <c r="H53" s="202" t="s">
        <v>337</v>
      </c>
      <c r="P53" s="170">
        <v>2</v>
      </c>
      <c r="AB53" s="146">
        <v>1</v>
      </c>
      <c r="AC53" s="146">
        <v>7</v>
      </c>
      <c r="AD53" s="146">
        <v>7</v>
      </c>
      <c r="BA53" s="146">
        <v>2</v>
      </c>
      <c r="BB53" s="146">
        <f t="shared" si="13"/>
        <v>0</v>
      </c>
      <c r="BC53" s="146">
        <f t="shared" si="14"/>
        <v>0</v>
      </c>
      <c r="BD53" s="146">
        <f t="shared" si="15"/>
        <v>0</v>
      </c>
      <c r="BE53" s="146">
        <f t="shared" si="16"/>
        <v>0</v>
      </c>
      <c r="BF53" s="146">
        <f t="shared" si="17"/>
        <v>0</v>
      </c>
      <c r="CB53" s="177">
        <v>1</v>
      </c>
      <c r="CC53" s="177">
        <v>7</v>
      </c>
      <c r="DA53" s="146">
        <v>0</v>
      </c>
    </row>
    <row r="54" spans="1:105" ht="22.5">
      <c r="A54" s="171">
        <v>41</v>
      </c>
      <c r="B54" s="172" t="s">
        <v>173</v>
      </c>
      <c r="C54" s="173" t="s">
        <v>174</v>
      </c>
      <c r="D54" s="174" t="s">
        <v>90</v>
      </c>
      <c r="E54" s="175">
        <v>0</v>
      </c>
      <c r="F54" s="175"/>
      <c r="G54" s="176">
        <f t="shared" si="12"/>
        <v>0</v>
      </c>
      <c r="H54" s="202" t="s">
        <v>338</v>
      </c>
      <c r="P54" s="170">
        <v>2</v>
      </c>
      <c r="AB54" s="146">
        <v>1</v>
      </c>
      <c r="AC54" s="146">
        <v>7</v>
      </c>
      <c r="AD54" s="146">
        <v>7</v>
      </c>
      <c r="BA54" s="146">
        <v>2</v>
      </c>
      <c r="BB54" s="146">
        <f t="shared" si="13"/>
        <v>0</v>
      </c>
      <c r="BC54" s="146">
        <f t="shared" si="14"/>
        <v>0</v>
      </c>
      <c r="BD54" s="146">
        <f t="shared" si="15"/>
        <v>0</v>
      </c>
      <c r="BE54" s="146">
        <f t="shared" si="16"/>
        <v>0</v>
      </c>
      <c r="BF54" s="146">
        <f t="shared" si="17"/>
        <v>0</v>
      </c>
      <c r="CB54" s="177">
        <v>1</v>
      </c>
      <c r="CC54" s="177">
        <v>7</v>
      </c>
      <c r="DA54" s="146">
        <v>0.03</v>
      </c>
    </row>
    <row r="55" spans="1:105" ht="12.75">
      <c r="A55" s="171">
        <v>42</v>
      </c>
      <c r="B55" s="172" t="s">
        <v>175</v>
      </c>
      <c r="C55" s="173" t="s">
        <v>176</v>
      </c>
      <c r="D55" s="174" t="s">
        <v>98</v>
      </c>
      <c r="E55" s="175">
        <v>151</v>
      </c>
      <c r="F55" s="175"/>
      <c r="G55" s="176">
        <f t="shared" si="12"/>
        <v>0</v>
      </c>
      <c r="H55" s="202"/>
      <c r="P55" s="170">
        <v>2</v>
      </c>
      <c r="AB55" s="146">
        <v>1</v>
      </c>
      <c r="AC55" s="146">
        <v>7</v>
      </c>
      <c r="AD55" s="146">
        <v>7</v>
      </c>
      <c r="BA55" s="146">
        <v>2</v>
      </c>
      <c r="BB55" s="146">
        <f t="shared" si="13"/>
        <v>0</v>
      </c>
      <c r="BC55" s="146">
        <f t="shared" si="14"/>
        <v>0</v>
      </c>
      <c r="BD55" s="146">
        <f t="shared" si="15"/>
        <v>0</v>
      </c>
      <c r="BE55" s="146">
        <f t="shared" si="16"/>
        <v>0</v>
      </c>
      <c r="BF55" s="146">
        <f t="shared" si="17"/>
        <v>0</v>
      </c>
      <c r="CB55" s="177">
        <v>1</v>
      </c>
      <c r="CC55" s="177">
        <v>7</v>
      </c>
      <c r="DA55" s="146">
        <v>0.00018</v>
      </c>
    </row>
    <row r="56" spans="1:105" ht="12.75">
      <c r="A56" s="171">
        <v>43</v>
      </c>
      <c r="B56" s="172" t="s">
        <v>177</v>
      </c>
      <c r="C56" s="173" t="s">
        <v>178</v>
      </c>
      <c r="D56" s="174" t="s">
        <v>98</v>
      </c>
      <c r="E56" s="175">
        <v>151</v>
      </c>
      <c r="F56" s="175"/>
      <c r="G56" s="176">
        <f t="shared" si="12"/>
        <v>0</v>
      </c>
      <c r="H56" s="202"/>
      <c r="P56" s="170">
        <v>2</v>
      </c>
      <c r="AB56" s="146">
        <v>1</v>
      </c>
      <c r="AC56" s="146">
        <v>7</v>
      </c>
      <c r="AD56" s="146">
        <v>7</v>
      </c>
      <c r="BA56" s="146">
        <v>2</v>
      </c>
      <c r="BB56" s="146">
        <f t="shared" si="13"/>
        <v>0</v>
      </c>
      <c r="BC56" s="146">
        <f t="shared" si="14"/>
        <v>0</v>
      </c>
      <c r="BD56" s="146">
        <f t="shared" si="15"/>
        <v>0</v>
      </c>
      <c r="BE56" s="146">
        <f t="shared" si="16"/>
        <v>0</v>
      </c>
      <c r="BF56" s="146">
        <f t="shared" si="17"/>
        <v>0</v>
      </c>
      <c r="CB56" s="177">
        <v>1</v>
      </c>
      <c r="CC56" s="177">
        <v>7</v>
      </c>
      <c r="DA56" s="146">
        <v>1E-05</v>
      </c>
    </row>
    <row r="57" spans="1:105" ht="12.75">
      <c r="A57" s="171">
        <v>44</v>
      </c>
      <c r="B57" s="172" t="s">
        <v>179</v>
      </c>
      <c r="C57" s="173" t="s">
        <v>180</v>
      </c>
      <c r="D57" s="174" t="s">
        <v>172</v>
      </c>
      <c r="E57" s="175">
        <v>1</v>
      </c>
      <c r="F57" s="175"/>
      <c r="G57" s="176">
        <f t="shared" si="12"/>
        <v>0</v>
      </c>
      <c r="H57" s="202"/>
      <c r="P57" s="170">
        <v>2</v>
      </c>
      <c r="AB57" s="146">
        <v>1</v>
      </c>
      <c r="AC57" s="146">
        <v>7</v>
      </c>
      <c r="AD57" s="146">
        <v>7</v>
      </c>
      <c r="BA57" s="146">
        <v>2</v>
      </c>
      <c r="BB57" s="146">
        <f t="shared" si="13"/>
        <v>0</v>
      </c>
      <c r="BC57" s="146">
        <f t="shared" si="14"/>
        <v>0</v>
      </c>
      <c r="BD57" s="146">
        <f t="shared" si="15"/>
        <v>0</v>
      </c>
      <c r="BE57" s="146">
        <f t="shared" si="16"/>
        <v>0</v>
      </c>
      <c r="BF57" s="146">
        <f t="shared" si="17"/>
        <v>0</v>
      </c>
      <c r="CB57" s="177">
        <v>1</v>
      </c>
      <c r="CC57" s="177">
        <v>7</v>
      </c>
      <c r="DA57" s="146">
        <v>0.02882</v>
      </c>
    </row>
    <row r="58" spans="1:105" ht="12.75">
      <c r="A58" s="171">
        <v>45</v>
      </c>
      <c r="B58" s="172" t="s">
        <v>181</v>
      </c>
      <c r="C58" s="173" t="s">
        <v>182</v>
      </c>
      <c r="D58" s="174" t="s">
        <v>172</v>
      </c>
      <c r="E58" s="175">
        <v>14</v>
      </c>
      <c r="F58" s="175"/>
      <c r="G58" s="176">
        <f t="shared" si="12"/>
        <v>0</v>
      </c>
      <c r="H58" s="202"/>
      <c r="P58" s="170">
        <v>2</v>
      </c>
      <c r="AB58" s="146">
        <v>1</v>
      </c>
      <c r="AC58" s="146">
        <v>7</v>
      </c>
      <c r="AD58" s="146">
        <v>7</v>
      </c>
      <c r="BA58" s="146">
        <v>2</v>
      </c>
      <c r="BB58" s="146">
        <f t="shared" si="13"/>
        <v>0</v>
      </c>
      <c r="BC58" s="146">
        <f t="shared" si="14"/>
        <v>0</v>
      </c>
      <c r="BD58" s="146">
        <f t="shared" si="15"/>
        <v>0</v>
      </c>
      <c r="BE58" s="146">
        <f t="shared" si="16"/>
        <v>0</v>
      </c>
      <c r="BF58" s="146">
        <f t="shared" si="17"/>
        <v>0</v>
      </c>
      <c r="CB58" s="177">
        <v>1</v>
      </c>
      <c r="CC58" s="177">
        <v>7</v>
      </c>
      <c r="DA58" s="146">
        <v>8E-05</v>
      </c>
    </row>
    <row r="59" spans="1:105" ht="12.75">
      <c r="A59" s="171">
        <v>46</v>
      </c>
      <c r="B59" s="172" t="s">
        <v>183</v>
      </c>
      <c r="C59" s="173" t="s">
        <v>184</v>
      </c>
      <c r="D59" s="174" t="s">
        <v>90</v>
      </c>
      <c r="E59" s="175">
        <v>1</v>
      </c>
      <c r="F59" s="175"/>
      <c r="G59" s="176">
        <f t="shared" si="12"/>
        <v>0</v>
      </c>
      <c r="H59" s="202"/>
      <c r="P59" s="170">
        <v>2</v>
      </c>
      <c r="AB59" s="146">
        <v>1</v>
      </c>
      <c r="AC59" s="146">
        <v>7</v>
      </c>
      <c r="AD59" s="146">
        <v>7</v>
      </c>
      <c r="BA59" s="146">
        <v>2</v>
      </c>
      <c r="BB59" s="146">
        <f t="shared" si="13"/>
        <v>0</v>
      </c>
      <c r="BC59" s="146">
        <f t="shared" si="14"/>
        <v>0</v>
      </c>
      <c r="BD59" s="146">
        <f t="shared" si="15"/>
        <v>0</v>
      </c>
      <c r="BE59" s="146">
        <f t="shared" si="16"/>
        <v>0</v>
      </c>
      <c r="BF59" s="146">
        <f t="shared" si="17"/>
        <v>0</v>
      </c>
      <c r="CB59" s="177">
        <v>1</v>
      </c>
      <c r="CC59" s="177">
        <v>7</v>
      </c>
      <c r="DA59" s="146">
        <v>0.00021</v>
      </c>
    </row>
    <row r="60" spans="1:105" ht="12.75">
      <c r="A60" s="171">
        <v>47</v>
      </c>
      <c r="B60" s="172" t="s">
        <v>185</v>
      </c>
      <c r="C60" s="173" t="s">
        <v>186</v>
      </c>
      <c r="D60" s="174" t="s">
        <v>172</v>
      </c>
      <c r="E60" s="175">
        <v>1</v>
      </c>
      <c r="F60" s="175"/>
      <c r="G60" s="176">
        <f t="shared" si="12"/>
        <v>0</v>
      </c>
      <c r="H60" s="202"/>
      <c r="P60" s="170">
        <v>2</v>
      </c>
      <c r="AB60" s="146">
        <v>12</v>
      </c>
      <c r="AC60" s="146">
        <v>0</v>
      </c>
      <c r="AD60" s="146">
        <v>49</v>
      </c>
      <c r="BA60" s="146">
        <v>2</v>
      </c>
      <c r="BB60" s="146">
        <f t="shared" si="13"/>
        <v>0</v>
      </c>
      <c r="BC60" s="146">
        <f t="shared" si="14"/>
        <v>0</v>
      </c>
      <c r="BD60" s="146">
        <f t="shared" si="15"/>
        <v>0</v>
      </c>
      <c r="BE60" s="146">
        <f t="shared" si="16"/>
        <v>0</v>
      </c>
      <c r="BF60" s="146">
        <f t="shared" si="17"/>
        <v>0</v>
      </c>
      <c r="CB60" s="177">
        <v>12</v>
      </c>
      <c r="CC60" s="177">
        <v>0</v>
      </c>
      <c r="DA60" s="146">
        <v>0</v>
      </c>
    </row>
    <row r="61" spans="1:105" ht="12.75">
      <c r="A61" s="171">
        <v>48</v>
      </c>
      <c r="B61" s="172" t="s">
        <v>187</v>
      </c>
      <c r="C61" s="173" t="s">
        <v>188</v>
      </c>
      <c r="D61" s="174" t="s">
        <v>98</v>
      </c>
      <c r="E61" s="175">
        <v>68</v>
      </c>
      <c r="F61" s="175"/>
      <c r="G61" s="176">
        <f t="shared" si="12"/>
        <v>0</v>
      </c>
      <c r="H61" s="202"/>
      <c r="P61" s="170">
        <v>2</v>
      </c>
      <c r="AB61" s="146">
        <v>3</v>
      </c>
      <c r="AC61" s="146">
        <v>7</v>
      </c>
      <c r="AD61" s="146">
        <v>283771031</v>
      </c>
      <c r="BA61" s="146">
        <v>2</v>
      </c>
      <c r="BB61" s="146">
        <f t="shared" si="13"/>
        <v>0</v>
      </c>
      <c r="BC61" s="146">
        <f t="shared" si="14"/>
        <v>0</v>
      </c>
      <c r="BD61" s="146">
        <f t="shared" si="15"/>
        <v>0</v>
      </c>
      <c r="BE61" s="146">
        <f t="shared" si="16"/>
        <v>0</v>
      </c>
      <c r="BF61" s="146">
        <f t="shared" si="17"/>
        <v>0</v>
      </c>
      <c r="CB61" s="177">
        <v>3</v>
      </c>
      <c r="CC61" s="177">
        <v>7</v>
      </c>
      <c r="DA61" s="146">
        <v>4E-05</v>
      </c>
    </row>
    <row r="62" spans="1:105" ht="12.75">
      <c r="A62" s="171">
        <v>49</v>
      </c>
      <c r="B62" s="172" t="s">
        <v>189</v>
      </c>
      <c r="C62" s="173" t="s">
        <v>190</v>
      </c>
      <c r="D62" s="174" t="s">
        <v>98</v>
      </c>
      <c r="E62" s="175">
        <v>5</v>
      </c>
      <c r="F62" s="175"/>
      <c r="G62" s="176">
        <f t="shared" si="12"/>
        <v>0</v>
      </c>
      <c r="H62" s="202"/>
      <c r="P62" s="170">
        <v>2</v>
      </c>
      <c r="AB62" s="146">
        <v>3</v>
      </c>
      <c r="AC62" s="146">
        <v>7</v>
      </c>
      <c r="AD62" s="146">
        <v>283771092</v>
      </c>
      <c r="BA62" s="146">
        <v>2</v>
      </c>
      <c r="BB62" s="146">
        <f t="shared" si="13"/>
        <v>0</v>
      </c>
      <c r="BC62" s="146">
        <f t="shared" si="14"/>
        <v>0</v>
      </c>
      <c r="BD62" s="146">
        <f t="shared" si="15"/>
        <v>0</v>
      </c>
      <c r="BE62" s="146">
        <f t="shared" si="16"/>
        <v>0</v>
      </c>
      <c r="BF62" s="146">
        <f t="shared" si="17"/>
        <v>0</v>
      </c>
      <c r="CB62" s="177">
        <v>3</v>
      </c>
      <c r="CC62" s="177">
        <v>7</v>
      </c>
      <c r="DA62" s="146">
        <v>6E-05</v>
      </c>
    </row>
    <row r="63" spans="1:105" ht="12.75">
      <c r="A63" s="171">
        <v>50</v>
      </c>
      <c r="B63" s="172" t="s">
        <v>191</v>
      </c>
      <c r="C63" s="173" t="s">
        <v>192</v>
      </c>
      <c r="D63" s="174" t="s">
        <v>98</v>
      </c>
      <c r="E63" s="175">
        <v>7</v>
      </c>
      <c r="F63" s="175"/>
      <c r="G63" s="176">
        <f t="shared" si="12"/>
        <v>0</v>
      </c>
      <c r="H63" s="202"/>
      <c r="P63" s="170">
        <v>2</v>
      </c>
      <c r="AB63" s="146">
        <v>3</v>
      </c>
      <c r="AC63" s="146">
        <v>7</v>
      </c>
      <c r="AD63" s="146">
        <v>283771127</v>
      </c>
      <c r="BA63" s="146">
        <v>2</v>
      </c>
      <c r="BB63" s="146">
        <f t="shared" si="13"/>
        <v>0</v>
      </c>
      <c r="BC63" s="146">
        <f t="shared" si="14"/>
        <v>0</v>
      </c>
      <c r="BD63" s="146">
        <f t="shared" si="15"/>
        <v>0</v>
      </c>
      <c r="BE63" s="146">
        <f t="shared" si="16"/>
        <v>0</v>
      </c>
      <c r="BF63" s="146">
        <f t="shared" si="17"/>
        <v>0</v>
      </c>
      <c r="CB63" s="177">
        <v>3</v>
      </c>
      <c r="CC63" s="177">
        <v>7</v>
      </c>
      <c r="DA63" s="146">
        <v>6E-05</v>
      </c>
    </row>
    <row r="64" spans="1:105" ht="12.75">
      <c r="A64" s="171">
        <v>51</v>
      </c>
      <c r="B64" s="172" t="s">
        <v>193</v>
      </c>
      <c r="C64" s="173" t="s">
        <v>194</v>
      </c>
      <c r="D64" s="174" t="s">
        <v>90</v>
      </c>
      <c r="E64" s="175">
        <v>50</v>
      </c>
      <c r="F64" s="175"/>
      <c r="G64" s="176">
        <f t="shared" si="12"/>
        <v>0</v>
      </c>
      <c r="H64" s="202"/>
      <c r="P64" s="170">
        <v>2</v>
      </c>
      <c r="AB64" s="146">
        <v>3</v>
      </c>
      <c r="AC64" s="146">
        <v>7</v>
      </c>
      <c r="AD64" s="146">
        <v>28654651</v>
      </c>
      <c r="BA64" s="146">
        <v>2</v>
      </c>
      <c r="BB64" s="146">
        <f t="shared" si="13"/>
        <v>0</v>
      </c>
      <c r="BC64" s="146">
        <f t="shared" si="14"/>
        <v>0</v>
      </c>
      <c r="BD64" s="146">
        <f t="shared" si="15"/>
        <v>0</v>
      </c>
      <c r="BE64" s="146">
        <f t="shared" si="16"/>
        <v>0</v>
      </c>
      <c r="BF64" s="146">
        <f t="shared" si="17"/>
        <v>0</v>
      </c>
      <c r="CB64" s="177">
        <v>3</v>
      </c>
      <c r="CC64" s="177">
        <v>7</v>
      </c>
      <c r="DA64" s="146">
        <v>0</v>
      </c>
    </row>
    <row r="65" spans="1:105" ht="12.75">
      <c r="A65" s="171">
        <v>52</v>
      </c>
      <c r="B65" s="172" t="s">
        <v>195</v>
      </c>
      <c r="C65" s="173" t="s">
        <v>196</v>
      </c>
      <c r="D65" s="174" t="s">
        <v>90</v>
      </c>
      <c r="E65" s="175">
        <v>50</v>
      </c>
      <c r="F65" s="175"/>
      <c r="G65" s="176">
        <f t="shared" si="12"/>
        <v>0</v>
      </c>
      <c r="H65" s="202"/>
      <c r="P65" s="170">
        <v>2</v>
      </c>
      <c r="AB65" s="146">
        <v>3</v>
      </c>
      <c r="AC65" s="146">
        <v>7</v>
      </c>
      <c r="AD65" s="146">
        <v>28654692</v>
      </c>
      <c r="BA65" s="146">
        <v>2</v>
      </c>
      <c r="BB65" s="146">
        <f t="shared" si="13"/>
        <v>0</v>
      </c>
      <c r="BC65" s="146">
        <f t="shared" si="14"/>
        <v>0</v>
      </c>
      <c r="BD65" s="146">
        <f t="shared" si="15"/>
        <v>0</v>
      </c>
      <c r="BE65" s="146">
        <f t="shared" si="16"/>
        <v>0</v>
      </c>
      <c r="BF65" s="146">
        <f t="shared" si="17"/>
        <v>0</v>
      </c>
      <c r="CB65" s="177">
        <v>3</v>
      </c>
      <c r="CC65" s="177">
        <v>7</v>
      </c>
      <c r="DA65" s="146">
        <v>6E-05</v>
      </c>
    </row>
    <row r="66" spans="1:105" ht="12.75">
      <c r="A66" s="171">
        <v>53</v>
      </c>
      <c r="B66" s="172" t="s">
        <v>197</v>
      </c>
      <c r="C66" s="173" t="s">
        <v>198</v>
      </c>
      <c r="D66" s="174" t="s">
        <v>90</v>
      </c>
      <c r="E66" s="175">
        <v>10</v>
      </c>
      <c r="F66" s="175"/>
      <c r="G66" s="176">
        <f t="shared" si="12"/>
        <v>0</v>
      </c>
      <c r="H66" s="202"/>
      <c r="P66" s="170">
        <v>2</v>
      </c>
      <c r="AB66" s="146">
        <v>3</v>
      </c>
      <c r="AC66" s="146">
        <v>7</v>
      </c>
      <c r="AD66" s="146">
        <v>28654694</v>
      </c>
      <c r="BA66" s="146">
        <v>2</v>
      </c>
      <c r="BB66" s="146">
        <f t="shared" si="13"/>
        <v>0</v>
      </c>
      <c r="BC66" s="146">
        <f t="shared" si="14"/>
        <v>0</v>
      </c>
      <c r="BD66" s="146">
        <f t="shared" si="15"/>
        <v>0</v>
      </c>
      <c r="BE66" s="146">
        <f t="shared" si="16"/>
        <v>0</v>
      </c>
      <c r="BF66" s="146">
        <f t="shared" si="17"/>
        <v>0</v>
      </c>
      <c r="CB66" s="177">
        <v>3</v>
      </c>
      <c r="CC66" s="177">
        <v>7</v>
      </c>
      <c r="DA66" s="146">
        <v>9E-05</v>
      </c>
    </row>
    <row r="67" spans="1:105" ht="12.75">
      <c r="A67" s="171">
        <v>54</v>
      </c>
      <c r="B67" s="172" t="s">
        <v>199</v>
      </c>
      <c r="C67" s="173" t="s">
        <v>200</v>
      </c>
      <c r="D67" s="174" t="s">
        <v>90</v>
      </c>
      <c r="E67" s="175">
        <v>1</v>
      </c>
      <c r="F67" s="175"/>
      <c r="G67" s="176">
        <f t="shared" si="12"/>
        <v>0</v>
      </c>
      <c r="H67" s="202"/>
      <c r="P67" s="170">
        <v>2</v>
      </c>
      <c r="AB67" s="146">
        <v>3</v>
      </c>
      <c r="AC67" s="146">
        <v>7</v>
      </c>
      <c r="AD67" s="146">
        <v>54132231</v>
      </c>
      <c r="BA67" s="146">
        <v>2</v>
      </c>
      <c r="BB67" s="146">
        <f t="shared" si="13"/>
        <v>0</v>
      </c>
      <c r="BC67" s="146">
        <f t="shared" si="14"/>
        <v>0</v>
      </c>
      <c r="BD67" s="146">
        <f t="shared" si="15"/>
        <v>0</v>
      </c>
      <c r="BE67" s="146">
        <f t="shared" si="16"/>
        <v>0</v>
      </c>
      <c r="BF67" s="146">
        <f t="shared" si="17"/>
        <v>0</v>
      </c>
      <c r="CB67" s="177">
        <v>3</v>
      </c>
      <c r="CC67" s="177">
        <v>7</v>
      </c>
      <c r="DA67" s="146">
        <v>0.01</v>
      </c>
    </row>
    <row r="68" spans="1:105" ht="12.75">
      <c r="A68" s="171">
        <v>55</v>
      </c>
      <c r="B68" s="172" t="s">
        <v>201</v>
      </c>
      <c r="C68" s="173" t="s">
        <v>202</v>
      </c>
      <c r="D68" s="174" t="s">
        <v>90</v>
      </c>
      <c r="E68" s="175">
        <v>14</v>
      </c>
      <c r="F68" s="175"/>
      <c r="G68" s="176">
        <f t="shared" si="12"/>
        <v>0</v>
      </c>
      <c r="H68" s="202"/>
      <c r="P68" s="170">
        <v>2</v>
      </c>
      <c r="AB68" s="146">
        <v>3</v>
      </c>
      <c r="AC68" s="146">
        <v>7</v>
      </c>
      <c r="AD68" s="146">
        <v>55141030</v>
      </c>
      <c r="BA68" s="146">
        <v>2</v>
      </c>
      <c r="BB68" s="146">
        <f t="shared" si="13"/>
        <v>0</v>
      </c>
      <c r="BC68" s="146">
        <f t="shared" si="14"/>
        <v>0</v>
      </c>
      <c r="BD68" s="146">
        <f t="shared" si="15"/>
        <v>0</v>
      </c>
      <c r="BE68" s="146">
        <f t="shared" si="16"/>
        <v>0</v>
      </c>
      <c r="BF68" s="146">
        <f t="shared" si="17"/>
        <v>0</v>
      </c>
      <c r="CB68" s="177">
        <v>3</v>
      </c>
      <c r="CC68" s="177">
        <v>7</v>
      </c>
      <c r="DA68" s="146">
        <v>0.00016</v>
      </c>
    </row>
    <row r="69" spans="1:105" ht="12.75">
      <c r="A69" s="171">
        <v>56</v>
      </c>
      <c r="B69" s="172" t="s">
        <v>203</v>
      </c>
      <c r="C69" s="173" t="s">
        <v>204</v>
      </c>
      <c r="D69" s="174" t="s">
        <v>98</v>
      </c>
      <c r="E69" s="175">
        <v>67</v>
      </c>
      <c r="F69" s="175"/>
      <c r="G69" s="176">
        <f t="shared" si="12"/>
        <v>0</v>
      </c>
      <c r="H69" s="202"/>
      <c r="P69" s="170">
        <v>2</v>
      </c>
      <c r="AB69" s="146">
        <v>3</v>
      </c>
      <c r="AC69" s="146">
        <v>7</v>
      </c>
      <c r="AD69" s="146">
        <v>63154530</v>
      </c>
      <c r="BA69" s="146">
        <v>2</v>
      </c>
      <c r="BB69" s="146">
        <f t="shared" si="13"/>
        <v>0</v>
      </c>
      <c r="BC69" s="146">
        <f t="shared" si="14"/>
        <v>0</v>
      </c>
      <c r="BD69" s="146">
        <f t="shared" si="15"/>
        <v>0</v>
      </c>
      <c r="BE69" s="146">
        <f t="shared" si="16"/>
        <v>0</v>
      </c>
      <c r="BF69" s="146">
        <f t="shared" si="17"/>
        <v>0</v>
      </c>
      <c r="CB69" s="177">
        <v>3</v>
      </c>
      <c r="CC69" s="177">
        <v>7</v>
      </c>
      <c r="DA69" s="146">
        <v>0.00027</v>
      </c>
    </row>
    <row r="70" spans="1:105" ht="12.75">
      <c r="A70" s="171">
        <v>57</v>
      </c>
      <c r="B70" s="172" t="s">
        <v>205</v>
      </c>
      <c r="C70" s="173" t="s">
        <v>206</v>
      </c>
      <c r="D70" s="174" t="s">
        <v>98</v>
      </c>
      <c r="E70" s="175">
        <v>4</v>
      </c>
      <c r="F70" s="175"/>
      <c r="G70" s="176">
        <f t="shared" si="12"/>
        <v>0</v>
      </c>
      <c r="H70" s="202"/>
      <c r="P70" s="170">
        <v>2</v>
      </c>
      <c r="AB70" s="146">
        <v>3</v>
      </c>
      <c r="AC70" s="146">
        <v>7</v>
      </c>
      <c r="AD70" s="146">
        <v>63154531</v>
      </c>
      <c r="BA70" s="146">
        <v>2</v>
      </c>
      <c r="BB70" s="146">
        <f t="shared" si="13"/>
        <v>0</v>
      </c>
      <c r="BC70" s="146">
        <f t="shared" si="14"/>
        <v>0</v>
      </c>
      <c r="BD70" s="146">
        <f t="shared" si="15"/>
        <v>0</v>
      </c>
      <c r="BE70" s="146">
        <f t="shared" si="16"/>
        <v>0</v>
      </c>
      <c r="BF70" s="146">
        <f t="shared" si="17"/>
        <v>0</v>
      </c>
      <c r="CB70" s="177">
        <v>3</v>
      </c>
      <c r="CC70" s="177">
        <v>7</v>
      </c>
      <c r="DA70" s="146">
        <v>0.00029</v>
      </c>
    </row>
    <row r="71" spans="1:105" ht="12.75">
      <c r="A71" s="171">
        <v>58</v>
      </c>
      <c r="B71" s="172" t="s">
        <v>207</v>
      </c>
      <c r="C71" s="173" t="s">
        <v>208</v>
      </c>
      <c r="D71" s="174" t="s">
        <v>98</v>
      </c>
      <c r="E71" s="175">
        <v>7</v>
      </c>
      <c r="F71" s="175"/>
      <c r="G71" s="176">
        <f t="shared" si="12"/>
        <v>0</v>
      </c>
      <c r="H71" s="202"/>
      <c r="P71" s="170">
        <v>2</v>
      </c>
      <c r="AB71" s="146">
        <v>3</v>
      </c>
      <c r="AC71" s="146">
        <v>7</v>
      </c>
      <c r="AD71" s="146">
        <v>72201</v>
      </c>
      <c r="BA71" s="146">
        <v>2</v>
      </c>
      <c r="BB71" s="146">
        <f t="shared" si="13"/>
        <v>0</v>
      </c>
      <c r="BC71" s="146">
        <f t="shared" si="14"/>
        <v>0</v>
      </c>
      <c r="BD71" s="146">
        <f t="shared" si="15"/>
        <v>0</v>
      </c>
      <c r="BE71" s="146">
        <f t="shared" si="16"/>
        <v>0</v>
      </c>
      <c r="BF71" s="146">
        <f t="shared" si="17"/>
        <v>0</v>
      </c>
      <c r="CB71" s="177">
        <v>3</v>
      </c>
      <c r="CC71" s="177">
        <v>7</v>
      </c>
      <c r="DA71" s="146">
        <v>0.05</v>
      </c>
    </row>
    <row r="72" spans="1:105" ht="12.75">
      <c r="A72" s="171">
        <v>59</v>
      </c>
      <c r="B72" s="172" t="s">
        <v>209</v>
      </c>
      <c r="C72" s="173" t="s">
        <v>210</v>
      </c>
      <c r="D72" s="174" t="s">
        <v>98</v>
      </c>
      <c r="E72" s="175">
        <v>4</v>
      </c>
      <c r="F72" s="175"/>
      <c r="G72" s="176">
        <f t="shared" si="12"/>
        <v>0</v>
      </c>
      <c r="H72" s="202"/>
      <c r="P72" s="170">
        <v>2</v>
      </c>
      <c r="AB72" s="146">
        <v>3</v>
      </c>
      <c r="AC72" s="146">
        <v>7</v>
      </c>
      <c r="AD72" s="146">
        <v>72202</v>
      </c>
      <c r="BA72" s="146">
        <v>2</v>
      </c>
      <c r="BB72" s="146">
        <f t="shared" si="13"/>
        <v>0</v>
      </c>
      <c r="BC72" s="146">
        <f t="shared" si="14"/>
        <v>0</v>
      </c>
      <c r="BD72" s="146">
        <f t="shared" si="15"/>
        <v>0</v>
      </c>
      <c r="BE72" s="146">
        <f t="shared" si="16"/>
        <v>0</v>
      </c>
      <c r="BF72" s="146">
        <f t="shared" si="17"/>
        <v>0</v>
      </c>
      <c r="CB72" s="177">
        <v>3</v>
      </c>
      <c r="CC72" s="177">
        <v>7</v>
      </c>
      <c r="DA72" s="146">
        <v>0.05</v>
      </c>
    </row>
    <row r="73" spans="1:105" ht="12.75">
      <c r="A73" s="171">
        <v>60</v>
      </c>
      <c r="B73" s="172" t="s">
        <v>211</v>
      </c>
      <c r="C73" s="173" t="s">
        <v>212</v>
      </c>
      <c r="D73" s="174" t="s">
        <v>105</v>
      </c>
      <c r="E73" s="175">
        <v>1.31123</v>
      </c>
      <c r="F73" s="175"/>
      <c r="G73" s="176">
        <f t="shared" si="12"/>
        <v>0</v>
      </c>
      <c r="H73" s="202"/>
      <c r="P73" s="170">
        <v>2</v>
      </c>
      <c r="AB73" s="146">
        <v>7</v>
      </c>
      <c r="AC73" s="146">
        <v>1001</v>
      </c>
      <c r="AD73" s="146">
        <v>5</v>
      </c>
      <c r="BA73" s="146">
        <v>2</v>
      </c>
      <c r="BB73" s="146">
        <f t="shared" si="13"/>
        <v>0</v>
      </c>
      <c r="BC73" s="146">
        <f t="shared" si="14"/>
        <v>0</v>
      </c>
      <c r="BD73" s="146">
        <f t="shared" si="15"/>
        <v>0</v>
      </c>
      <c r="BE73" s="146">
        <f t="shared" si="16"/>
        <v>0</v>
      </c>
      <c r="BF73" s="146">
        <f t="shared" si="17"/>
        <v>0</v>
      </c>
      <c r="CB73" s="177">
        <v>7</v>
      </c>
      <c r="CC73" s="177">
        <v>1001</v>
      </c>
      <c r="DA73" s="146">
        <v>0</v>
      </c>
    </row>
    <row r="74" spans="1:58" ht="12.75">
      <c r="A74" s="178"/>
      <c r="B74" s="179" t="s">
        <v>76</v>
      </c>
      <c r="C74" s="180" t="str">
        <f>CONCATENATE(B39," ",C39)</f>
        <v>722 Vnitřní vodovod</v>
      </c>
      <c r="D74" s="181"/>
      <c r="E74" s="182"/>
      <c r="F74" s="183"/>
      <c r="G74" s="184">
        <f>SUM(G39:G73)</f>
        <v>0</v>
      </c>
      <c r="H74" s="184"/>
      <c r="P74" s="170">
        <v>4</v>
      </c>
      <c r="BB74" s="185">
        <f>SUM(BB39:BB73)</f>
        <v>0</v>
      </c>
      <c r="BC74" s="185">
        <f>SUM(BC39:BC73)</f>
        <v>0</v>
      </c>
      <c r="BD74" s="185">
        <f>SUM(BD39:BD73)</f>
        <v>0</v>
      </c>
      <c r="BE74" s="185">
        <f>SUM(BE39:BE73)</f>
        <v>0</v>
      </c>
      <c r="BF74" s="185">
        <f>SUM(BF39:BF73)</f>
        <v>0</v>
      </c>
    </row>
    <row r="75" spans="1:16" ht="12.75">
      <c r="A75" s="163" t="s">
        <v>74</v>
      </c>
      <c r="B75" s="164" t="s">
        <v>213</v>
      </c>
      <c r="C75" s="165" t="s">
        <v>214</v>
      </c>
      <c r="D75" s="166"/>
      <c r="E75" s="167"/>
      <c r="F75" s="167"/>
      <c r="G75" s="168"/>
      <c r="H75" s="201"/>
      <c r="I75" s="169"/>
      <c r="J75" s="169"/>
      <c r="P75" s="170">
        <v>1</v>
      </c>
    </row>
    <row r="76" spans="1:105" ht="12.75">
      <c r="A76" s="171">
        <v>61</v>
      </c>
      <c r="B76" s="172" t="s">
        <v>215</v>
      </c>
      <c r="C76" s="173" t="s">
        <v>216</v>
      </c>
      <c r="D76" s="174" t="s">
        <v>98</v>
      </c>
      <c r="E76" s="175">
        <v>2</v>
      </c>
      <c r="F76" s="175"/>
      <c r="G76" s="176">
        <f aca="true" t="shared" si="18" ref="G76:G83">E76*F76</f>
        <v>0</v>
      </c>
      <c r="H76" s="202"/>
      <c r="P76" s="170">
        <v>2</v>
      </c>
      <c r="AB76" s="146">
        <v>1</v>
      </c>
      <c r="AC76" s="146">
        <v>9</v>
      </c>
      <c r="AD76" s="146">
        <v>9</v>
      </c>
      <c r="BA76" s="146">
        <v>2</v>
      </c>
      <c r="BB76" s="146">
        <f aca="true" t="shared" si="19" ref="BB76:BB83">IF(BA76=1,G76,0)</f>
        <v>0</v>
      </c>
      <c r="BC76" s="146">
        <f aca="true" t="shared" si="20" ref="BC76:BC83">IF(BA76=2,G76,0)</f>
        <v>0</v>
      </c>
      <c r="BD76" s="146">
        <f aca="true" t="shared" si="21" ref="BD76:BD83">IF(BA76=3,G76,0)</f>
        <v>0</v>
      </c>
      <c r="BE76" s="146">
        <f aca="true" t="shared" si="22" ref="BE76:BE83">IF(BA76=4,G76,0)</f>
        <v>0</v>
      </c>
      <c r="BF76" s="146">
        <f aca="true" t="shared" si="23" ref="BF76:BF83">IF(BA76=5,G76,0)</f>
        <v>0</v>
      </c>
      <c r="CB76" s="177">
        <v>1</v>
      </c>
      <c r="CC76" s="177">
        <v>9</v>
      </c>
      <c r="DA76" s="146">
        <v>0</v>
      </c>
    </row>
    <row r="77" spans="1:105" ht="12.75">
      <c r="A77" s="171">
        <v>62</v>
      </c>
      <c r="B77" s="172" t="s">
        <v>217</v>
      </c>
      <c r="C77" s="173" t="s">
        <v>218</v>
      </c>
      <c r="D77" s="174" t="s">
        <v>98</v>
      </c>
      <c r="E77" s="175">
        <v>25</v>
      </c>
      <c r="F77" s="175"/>
      <c r="G77" s="176">
        <f t="shared" si="18"/>
        <v>0</v>
      </c>
      <c r="H77" s="202"/>
      <c r="P77" s="170">
        <v>2</v>
      </c>
      <c r="AB77" s="146">
        <v>1</v>
      </c>
      <c r="AC77" s="146">
        <v>7</v>
      </c>
      <c r="AD77" s="146">
        <v>7</v>
      </c>
      <c r="BA77" s="146">
        <v>2</v>
      </c>
      <c r="BB77" s="146">
        <f t="shared" si="19"/>
        <v>0</v>
      </c>
      <c r="BC77" s="146">
        <f t="shared" si="20"/>
        <v>0</v>
      </c>
      <c r="BD77" s="146">
        <f t="shared" si="21"/>
        <v>0</v>
      </c>
      <c r="BE77" s="146">
        <f t="shared" si="22"/>
        <v>0</v>
      </c>
      <c r="BF77" s="146">
        <f t="shared" si="23"/>
        <v>0</v>
      </c>
      <c r="CB77" s="177">
        <v>1</v>
      </c>
      <c r="CC77" s="177">
        <v>7</v>
      </c>
      <c r="DA77" s="146">
        <v>0.00011</v>
      </c>
    </row>
    <row r="78" spans="1:105" ht="12.75">
      <c r="A78" s="171">
        <v>63</v>
      </c>
      <c r="B78" s="172" t="s">
        <v>219</v>
      </c>
      <c r="C78" s="173" t="s">
        <v>220</v>
      </c>
      <c r="D78" s="174" t="s">
        <v>90</v>
      </c>
      <c r="E78" s="175">
        <v>1</v>
      </c>
      <c r="F78" s="175"/>
      <c r="G78" s="176">
        <f t="shared" si="18"/>
        <v>0</v>
      </c>
      <c r="H78" s="202"/>
      <c r="P78" s="170">
        <v>2</v>
      </c>
      <c r="AB78" s="146">
        <v>1</v>
      </c>
      <c r="AC78" s="146">
        <v>7</v>
      </c>
      <c r="AD78" s="146">
        <v>7</v>
      </c>
      <c r="BA78" s="146">
        <v>2</v>
      </c>
      <c r="BB78" s="146">
        <f t="shared" si="19"/>
        <v>0</v>
      </c>
      <c r="BC78" s="146">
        <f t="shared" si="20"/>
        <v>0</v>
      </c>
      <c r="BD78" s="146">
        <f t="shared" si="21"/>
        <v>0</v>
      </c>
      <c r="BE78" s="146">
        <f t="shared" si="22"/>
        <v>0</v>
      </c>
      <c r="BF78" s="146">
        <f t="shared" si="23"/>
        <v>0</v>
      </c>
      <c r="CB78" s="177">
        <v>1</v>
      </c>
      <c r="CC78" s="177">
        <v>7</v>
      </c>
      <c r="DA78" s="146">
        <v>0.00029</v>
      </c>
    </row>
    <row r="79" spans="1:105" ht="12.75">
      <c r="A79" s="171">
        <v>64</v>
      </c>
      <c r="B79" s="172" t="s">
        <v>221</v>
      </c>
      <c r="C79" s="173" t="s">
        <v>222</v>
      </c>
      <c r="D79" s="174" t="s">
        <v>98</v>
      </c>
      <c r="E79" s="175">
        <v>2</v>
      </c>
      <c r="F79" s="175"/>
      <c r="G79" s="176">
        <f t="shared" si="18"/>
        <v>0</v>
      </c>
      <c r="H79" s="202"/>
      <c r="P79" s="170">
        <v>2</v>
      </c>
      <c r="AB79" s="146">
        <v>12</v>
      </c>
      <c r="AC79" s="146">
        <v>0</v>
      </c>
      <c r="AD79" s="146">
        <v>100</v>
      </c>
      <c r="BA79" s="146">
        <v>2</v>
      </c>
      <c r="BB79" s="146">
        <f t="shared" si="19"/>
        <v>0</v>
      </c>
      <c r="BC79" s="146">
        <f t="shared" si="20"/>
        <v>0</v>
      </c>
      <c r="BD79" s="146">
        <f t="shared" si="21"/>
        <v>0</v>
      </c>
      <c r="BE79" s="146">
        <f t="shared" si="22"/>
        <v>0</v>
      </c>
      <c r="BF79" s="146">
        <f t="shared" si="23"/>
        <v>0</v>
      </c>
      <c r="CB79" s="177">
        <v>12</v>
      </c>
      <c r="CC79" s="177">
        <v>0</v>
      </c>
      <c r="DA79" s="146">
        <v>0</v>
      </c>
    </row>
    <row r="80" spans="1:105" ht="12.75">
      <c r="A80" s="171">
        <v>65</v>
      </c>
      <c r="B80" s="172" t="s">
        <v>223</v>
      </c>
      <c r="C80" s="173" t="s">
        <v>224</v>
      </c>
      <c r="D80" s="174" t="s">
        <v>98</v>
      </c>
      <c r="E80" s="175">
        <v>2</v>
      </c>
      <c r="F80" s="175"/>
      <c r="G80" s="176">
        <f t="shared" si="18"/>
        <v>0</v>
      </c>
      <c r="H80" s="202"/>
      <c r="P80" s="170">
        <v>2</v>
      </c>
      <c r="AB80" s="146">
        <v>12</v>
      </c>
      <c r="AC80" s="146">
        <v>0</v>
      </c>
      <c r="AD80" s="146">
        <v>101</v>
      </c>
      <c r="BA80" s="146">
        <v>2</v>
      </c>
      <c r="BB80" s="146">
        <f t="shared" si="19"/>
        <v>0</v>
      </c>
      <c r="BC80" s="146">
        <f t="shared" si="20"/>
        <v>0</v>
      </c>
      <c r="BD80" s="146">
        <f t="shared" si="21"/>
        <v>0</v>
      </c>
      <c r="BE80" s="146">
        <f t="shared" si="22"/>
        <v>0</v>
      </c>
      <c r="BF80" s="146">
        <f t="shared" si="23"/>
        <v>0</v>
      </c>
      <c r="CB80" s="177">
        <v>12</v>
      </c>
      <c r="CC80" s="177">
        <v>0</v>
      </c>
      <c r="DA80" s="146">
        <v>0</v>
      </c>
    </row>
    <row r="81" spans="1:105" ht="12.75">
      <c r="A81" s="171">
        <v>66</v>
      </c>
      <c r="B81" s="172" t="s">
        <v>225</v>
      </c>
      <c r="C81" s="173" t="s">
        <v>226</v>
      </c>
      <c r="D81" s="174" t="s">
        <v>98</v>
      </c>
      <c r="E81" s="175">
        <v>2</v>
      </c>
      <c r="F81" s="175"/>
      <c r="G81" s="176">
        <f t="shared" si="18"/>
        <v>0</v>
      </c>
      <c r="H81" s="202"/>
      <c r="P81" s="170">
        <v>2</v>
      </c>
      <c r="AB81" s="146">
        <v>12</v>
      </c>
      <c r="AC81" s="146">
        <v>0</v>
      </c>
      <c r="AD81" s="146">
        <v>102</v>
      </c>
      <c r="BA81" s="146">
        <v>2</v>
      </c>
      <c r="BB81" s="146">
        <f t="shared" si="19"/>
        <v>0</v>
      </c>
      <c r="BC81" s="146">
        <f t="shared" si="20"/>
        <v>0</v>
      </c>
      <c r="BD81" s="146">
        <f t="shared" si="21"/>
        <v>0</v>
      </c>
      <c r="BE81" s="146">
        <f t="shared" si="22"/>
        <v>0</v>
      </c>
      <c r="BF81" s="146">
        <f t="shared" si="23"/>
        <v>0</v>
      </c>
      <c r="CB81" s="177">
        <v>12</v>
      </c>
      <c r="CC81" s="177">
        <v>0</v>
      </c>
      <c r="DA81" s="146">
        <v>0</v>
      </c>
    </row>
    <row r="82" spans="1:105" ht="12.75">
      <c r="A82" s="171">
        <v>67</v>
      </c>
      <c r="B82" s="172" t="s">
        <v>227</v>
      </c>
      <c r="C82" s="173" t="s">
        <v>228</v>
      </c>
      <c r="D82" s="174" t="s">
        <v>105</v>
      </c>
      <c r="E82" s="175">
        <v>0.00304</v>
      </c>
      <c r="F82" s="175"/>
      <c r="G82" s="176">
        <f t="shared" si="18"/>
        <v>0</v>
      </c>
      <c r="H82" s="202"/>
      <c r="P82" s="170">
        <v>2</v>
      </c>
      <c r="AB82" s="146">
        <v>7</v>
      </c>
      <c r="AC82" s="146">
        <v>1001</v>
      </c>
      <c r="AD82" s="146">
        <v>5</v>
      </c>
      <c r="BA82" s="146">
        <v>2</v>
      </c>
      <c r="BB82" s="146">
        <f t="shared" si="19"/>
        <v>0</v>
      </c>
      <c r="BC82" s="146">
        <f t="shared" si="20"/>
        <v>0</v>
      </c>
      <c r="BD82" s="146">
        <f t="shared" si="21"/>
        <v>0</v>
      </c>
      <c r="BE82" s="146">
        <f t="shared" si="22"/>
        <v>0</v>
      </c>
      <c r="BF82" s="146">
        <f t="shared" si="23"/>
        <v>0</v>
      </c>
      <c r="CB82" s="177">
        <v>7</v>
      </c>
      <c r="CC82" s="177">
        <v>1001</v>
      </c>
      <c r="DA82" s="146">
        <v>0</v>
      </c>
    </row>
    <row r="83" spans="1:105" ht="12.75">
      <c r="A83" s="171">
        <v>68</v>
      </c>
      <c r="B83" s="172" t="s">
        <v>229</v>
      </c>
      <c r="C83" s="173" t="s">
        <v>230</v>
      </c>
      <c r="D83" s="174" t="s">
        <v>231</v>
      </c>
      <c r="E83" s="175">
        <v>1</v>
      </c>
      <c r="F83" s="175"/>
      <c r="G83" s="176">
        <f t="shared" si="18"/>
        <v>0</v>
      </c>
      <c r="H83" s="202"/>
      <c r="P83" s="170">
        <v>2</v>
      </c>
      <c r="AB83" s="146">
        <v>10</v>
      </c>
      <c r="AC83" s="146">
        <v>0</v>
      </c>
      <c r="AD83" s="146">
        <v>8</v>
      </c>
      <c r="BA83" s="146">
        <v>5</v>
      </c>
      <c r="BB83" s="146">
        <f t="shared" si="19"/>
        <v>0</v>
      </c>
      <c r="BC83" s="146">
        <f t="shared" si="20"/>
        <v>0</v>
      </c>
      <c r="BD83" s="146">
        <f t="shared" si="21"/>
        <v>0</v>
      </c>
      <c r="BE83" s="146">
        <f t="shared" si="22"/>
        <v>0</v>
      </c>
      <c r="BF83" s="146">
        <f t="shared" si="23"/>
        <v>0</v>
      </c>
      <c r="CB83" s="177">
        <v>10</v>
      </c>
      <c r="CC83" s="177">
        <v>0</v>
      </c>
      <c r="DA83" s="146">
        <v>0</v>
      </c>
    </row>
    <row r="84" spans="1:58" ht="12.75">
      <c r="A84" s="178"/>
      <c r="B84" s="179" t="s">
        <v>76</v>
      </c>
      <c r="C84" s="180" t="str">
        <f>CONCATENATE(B75," ",C75)</f>
        <v>723 Vnitřní plynovod</v>
      </c>
      <c r="D84" s="181"/>
      <c r="E84" s="182"/>
      <c r="F84" s="183"/>
      <c r="G84" s="184">
        <f>SUM(G75:G83)</f>
        <v>0</v>
      </c>
      <c r="H84" s="184"/>
      <c r="P84" s="170">
        <v>4</v>
      </c>
      <c r="BB84" s="185">
        <f>SUM(BB75:BB83)</f>
        <v>0</v>
      </c>
      <c r="BC84" s="185">
        <f>SUM(BC75:BC83)</f>
        <v>0</v>
      </c>
      <c r="BD84" s="185">
        <f>SUM(BD75:BD83)</f>
        <v>0</v>
      </c>
      <c r="BE84" s="185">
        <f>SUM(BE75:BE83)</f>
        <v>0</v>
      </c>
      <c r="BF84" s="185">
        <f>SUM(BF75:BF83)</f>
        <v>0</v>
      </c>
    </row>
    <row r="85" spans="1:16" ht="12.75">
      <c r="A85" s="163" t="s">
        <v>74</v>
      </c>
      <c r="B85" s="164" t="s">
        <v>232</v>
      </c>
      <c r="C85" s="165" t="s">
        <v>233</v>
      </c>
      <c r="D85" s="166"/>
      <c r="E85" s="167"/>
      <c r="F85" s="167"/>
      <c r="G85" s="168"/>
      <c r="H85" s="201"/>
      <c r="I85" s="169"/>
      <c r="J85" s="169"/>
      <c r="P85" s="170">
        <v>1</v>
      </c>
    </row>
    <row r="86" spans="1:105" ht="12.75">
      <c r="A86" s="171">
        <v>69</v>
      </c>
      <c r="B86" s="172" t="s">
        <v>234</v>
      </c>
      <c r="C86" s="173" t="s">
        <v>235</v>
      </c>
      <c r="D86" s="174" t="s">
        <v>172</v>
      </c>
      <c r="E86" s="175">
        <v>0</v>
      </c>
      <c r="F86" s="175"/>
      <c r="G86" s="176">
        <f aca="true" t="shared" si="24" ref="G86:G122">E86*F86</f>
        <v>0</v>
      </c>
      <c r="H86" s="202" t="s">
        <v>337</v>
      </c>
      <c r="P86" s="170">
        <v>2</v>
      </c>
      <c r="AB86" s="146">
        <v>1</v>
      </c>
      <c r="AC86" s="146">
        <v>7</v>
      </c>
      <c r="AD86" s="146">
        <v>7</v>
      </c>
      <c r="BA86" s="146">
        <v>2</v>
      </c>
      <c r="BB86" s="146">
        <f aca="true" t="shared" si="25" ref="BB86:BB122">IF(BA86=1,G86,0)</f>
        <v>0</v>
      </c>
      <c r="BC86" s="146">
        <f aca="true" t="shared" si="26" ref="BC86:BC122">IF(BA86=2,G86,0)</f>
        <v>0</v>
      </c>
      <c r="BD86" s="146">
        <f aca="true" t="shared" si="27" ref="BD86:BD122">IF(BA86=3,G86,0)</f>
        <v>0</v>
      </c>
      <c r="BE86" s="146">
        <f aca="true" t="shared" si="28" ref="BE86:BE122">IF(BA86=4,G86,0)</f>
        <v>0</v>
      </c>
      <c r="BF86" s="146">
        <f aca="true" t="shared" si="29" ref="BF86:BF122">IF(BA86=5,G86,0)</f>
        <v>0</v>
      </c>
      <c r="CB86" s="177">
        <v>1</v>
      </c>
      <c r="CC86" s="177">
        <v>7</v>
      </c>
      <c r="DA86" s="146">
        <v>0</v>
      </c>
    </row>
    <row r="87" spans="1:105" ht="12.75">
      <c r="A87" s="171">
        <v>70</v>
      </c>
      <c r="B87" s="172" t="s">
        <v>236</v>
      </c>
      <c r="C87" s="173" t="s">
        <v>237</v>
      </c>
      <c r="D87" s="174" t="s">
        <v>90</v>
      </c>
      <c r="E87" s="175">
        <v>1</v>
      </c>
      <c r="F87" s="175"/>
      <c r="G87" s="176">
        <f t="shared" si="24"/>
        <v>0</v>
      </c>
      <c r="H87" s="202"/>
      <c r="P87" s="170">
        <v>2</v>
      </c>
      <c r="AB87" s="146">
        <v>1</v>
      </c>
      <c r="AC87" s="146">
        <v>7</v>
      </c>
      <c r="AD87" s="146">
        <v>7</v>
      </c>
      <c r="BA87" s="146">
        <v>2</v>
      </c>
      <c r="BB87" s="146">
        <f t="shared" si="25"/>
        <v>0</v>
      </c>
      <c r="BC87" s="146">
        <f t="shared" si="26"/>
        <v>0</v>
      </c>
      <c r="BD87" s="146">
        <f t="shared" si="27"/>
        <v>0</v>
      </c>
      <c r="BE87" s="146">
        <f t="shared" si="28"/>
        <v>0</v>
      </c>
      <c r="BF87" s="146">
        <f t="shared" si="29"/>
        <v>0</v>
      </c>
      <c r="CB87" s="177">
        <v>1</v>
      </c>
      <c r="CC87" s="177">
        <v>7</v>
      </c>
      <c r="DA87" s="146">
        <v>0.00092</v>
      </c>
    </row>
    <row r="88" spans="1:105" ht="12.75">
      <c r="A88" s="171">
        <v>71</v>
      </c>
      <c r="B88" s="172" t="s">
        <v>238</v>
      </c>
      <c r="C88" s="173" t="s">
        <v>239</v>
      </c>
      <c r="D88" s="174" t="s">
        <v>172</v>
      </c>
      <c r="E88" s="175">
        <v>5</v>
      </c>
      <c r="F88" s="175"/>
      <c r="G88" s="176">
        <f t="shared" si="24"/>
        <v>0</v>
      </c>
      <c r="H88" s="202"/>
      <c r="P88" s="170">
        <v>2</v>
      </c>
      <c r="AB88" s="146">
        <v>1</v>
      </c>
      <c r="AC88" s="146">
        <v>7</v>
      </c>
      <c r="AD88" s="146">
        <v>7</v>
      </c>
      <c r="BA88" s="146">
        <v>2</v>
      </c>
      <c r="BB88" s="146">
        <f t="shared" si="25"/>
        <v>0</v>
      </c>
      <c r="BC88" s="146">
        <f t="shared" si="26"/>
        <v>0</v>
      </c>
      <c r="BD88" s="146">
        <f t="shared" si="27"/>
        <v>0</v>
      </c>
      <c r="BE88" s="146">
        <f t="shared" si="28"/>
        <v>0</v>
      </c>
      <c r="BF88" s="146">
        <f t="shared" si="29"/>
        <v>0</v>
      </c>
      <c r="CB88" s="177">
        <v>1</v>
      </c>
      <c r="CC88" s="177">
        <v>7</v>
      </c>
      <c r="DA88" s="146">
        <v>0.00089</v>
      </c>
    </row>
    <row r="89" spans="1:105" ht="12.75">
      <c r="A89" s="171">
        <v>72</v>
      </c>
      <c r="B89" s="172" t="s">
        <v>240</v>
      </c>
      <c r="C89" s="173" t="s">
        <v>241</v>
      </c>
      <c r="D89" s="174" t="s">
        <v>172</v>
      </c>
      <c r="E89" s="175">
        <v>5</v>
      </c>
      <c r="F89" s="175"/>
      <c r="G89" s="176">
        <f t="shared" si="24"/>
        <v>0</v>
      </c>
      <c r="H89" s="202"/>
      <c r="P89" s="170">
        <v>2</v>
      </c>
      <c r="AB89" s="146">
        <v>1</v>
      </c>
      <c r="AC89" s="146">
        <v>7</v>
      </c>
      <c r="AD89" s="146">
        <v>7</v>
      </c>
      <c r="BA89" s="146">
        <v>2</v>
      </c>
      <c r="BB89" s="146">
        <f t="shared" si="25"/>
        <v>0</v>
      </c>
      <c r="BC89" s="146">
        <f t="shared" si="26"/>
        <v>0</v>
      </c>
      <c r="BD89" s="146">
        <f t="shared" si="27"/>
        <v>0</v>
      </c>
      <c r="BE89" s="146">
        <f t="shared" si="28"/>
        <v>0</v>
      </c>
      <c r="BF89" s="146">
        <f t="shared" si="29"/>
        <v>0</v>
      </c>
      <c r="CB89" s="177">
        <v>1</v>
      </c>
      <c r="CC89" s="177">
        <v>7</v>
      </c>
      <c r="DA89" s="146">
        <v>0</v>
      </c>
    </row>
    <row r="90" spans="1:105" ht="12.75">
      <c r="A90" s="171">
        <v>73</v>
      </c>
      <c r="B90" s="172" t="s">
        <v>242</v>
      </c>
      <c r="C90" s="173" t="s">
        <v>243</v>
      </c>
      <c r="D90" s="174" t="s">
        <v>172</v>
      </c>
      <c r="E90" s="175">
        <v>5</v>
      </c>
      <c r="F90" s="175"/>
      <c r="G90" s="176">
        <f t="shared" si="24"/>
        <v>0</v>
      </c>
      <c r="H90" s="202"/>
      <c r="P90" s="170">
        <v>2</v>
      </c>
      <c r="AB90" s="146">
        <v>1</v>
      </c>
      <c r="AC90" s="146">
        <v>7</v>
      </c>
      <c r="AD90" s="146">
        <v>7</v>
      </c>
      <c r="BA90" s="146">
        <v>2</v>
      </c>
      <c r="BB90" s="146">
        <f t="shared" si="25"/>
        <v>0</v>
      </c>
      <c r="BC90" s="146">
        <f t="shared" si="26"/>
        <v>0</v>
      </c>
      <c r="BD90" s="146">
        <f t="shared" si="27"/>
        <v>0</v>
      </c>
      <c r="BE90" s="146">
        <f t="shared" si="28"/>
        <v>0</v>
      </c>
      <c r="BF90" s="146">
        <f t="shared" si="29"/>
        <v>0</v>
      </c>
      <c r="CB90" s="177">
        <v>1</v>
      </c>
      <c r="CC90" s="177">
        <v>7</v>
      </c>
      <c r="DA90" s="146">
        <v>0</v>
      </c>
    </row>
    <row r="91" spans="1:105" ht="12.75">
      <c r="A91" s="171">
        <v>74</v>
      </c>
      <c r="B91" s="172" t="s">
        <v>244</v>
      </c>
      <c r="C91" s="173" t="s">
        <v>245</v>
      </c>
      <c r="D91" s="174" t="s">
        <v>172</v>
      </c>
      <c r="E91" s="175">
        <v>3</v>
      </c>
      <c r="F91" s="175"/>
      <c r="G91" s="176">
        <f t="shared" si="24"/>
        <v>0</v>
      </c>
      <c r="H91" s="202"/>
      <c r="P91" s="170">
        <v>2</v>
      </c>
      <c r="AB91" s="146">
        <v>1</v>
      </c>
      <c r="AC91" s="146">
        <v>7</v>
      </c>
      <c r="AD91" s="146">
        <v>7</v>
      </c>
      <c r="BA91" s="146">
        <v>2</v>
      </c>
      <c r="BB91" s="146">
        <f t="shared" si="25"/>
        <v>0</v>
      </c>
      <c r="BC91" s="146">
        <f t="shared" si="26"/>
        <v>0</v>
      </c>
      <c r="BD91" s="146">
        <f t="shared" si="27"/>
        <v>0</v>
      </c>
      <c r="BE91" s="146">
        <f t="shared" si="28"/>
        <v>0</v>
      </c>
      <c r="BF91" s="146">
        <f t="shared" si="29"/>
        <v>0</v>
      </c>
      <c r="CB91" s="177">
        <v>1</v>
      </c>
      <c r="CC91" s="177">
        <v>7</v>
      </c>
      <c r="DA91" s="146">
        <v>0.00375</v>
      </c>
    </row>
    <row r="92" spans="1:105" ht="12.75">
      <c r="A92" s="171">
        <v>75</v>
      </c>
      <c r="B92" s="172" t="s">
        <v>246</v>
      </c>
      <c r="C92" s="173" t="s">
        <v>247</v>
      </c>
      <c r="D92" s="174" t="s">
        <v>172</v>
      </c>
      <c r="E92" s="175">
        <v>8</v>
      </c>
      <c r="F92" s="175"/>
      <c r="G92" s="176">
        <f t="shared" si="24"/>
        <v>0</v>
      </c>
      <c r="H92" s="202"/>
      <c r="P92" s="170">
        <v>2</v>
      </c>
      <c r="AB92" s="146">
        <v>1</v>
      </c>
      <c r="AC92" s="146">
        <v>7</v>
      </c>
      <c r="AD92" s="146">
        <v>7</v>
      </c>
      <c r="BA92" s="146">
        <v>2</v>
      </c>
      <c r="BB92" s="146">
        <f t="shared" si="25"/>
        <v>0</v>
      </c>
      <c r="BC92" s="146">
        <f t="shared" si="26"/>
        <v>0</v>
      </c>
      <c r="BD92" s="146">
        <f t="shared" si="27"/>
        <v>0</v>
      </c>
      <c r="BE92" s="146">
        <f t="shared" si="28"/>
        <v>0</v>
      </c>
      <c r="BF92" s="146">
        <f t="shared" si="29"/>
        <v>0</v>
      </c>
      <c r="CB92" s="177">
        <v>1</v>
      </c>
      <c r="CC92" s="177">
        <v>7</v>
      </c>
      <c r="DA92" s="146">
        <v>0</v>
      </c>
    </row>
    <row r="93" spans="1:105" ht="12.75">
      <c r="A93" s="171">
        <v>76</v>
      </c>
      <c r="B93" s="172" t="s">
        <v>248</v>
      </c>
      <c r="C93" s="173" t="s">
        <v>249</v>
      </c>
      <c r="D93" s="174" t="s">
        <v>90</v>
      </c>
      <c r="E93" s="175">
        <v>2</v>
      </c>
      <c r="F93" s="175"/>
      <c r="G93" s="176">
        <f t="shared" si="24"/>
        <v>0</v>
      </c>
      <c r="H93" s="202"/>
      <c r="P93" s="170">
        <v>2</v>
      </c>
      <c r="AB93" s="146">
        <v>1</v>
      </c>
      <c r="AC93" s="146">
        <v>7</v>
      </c>
      <c r="AD93" s="146">
        <v>7</v>
      </c>
      <c r="BA93" s="146">
        <v>2</v>
      </c>
      <c r="BB93" s="146">
        <f t="shared" si="25"/>
        <v>0</v>
      </c>
      <c r="BC93" s="146">
        <f t="shared" si="26"/>
        <v>0</v>
      </c>
      <c r="BD93" s="146">
        <f t="shared" si="27"/>
        <v>0</v>
      </c>
      <c r="BE93" s="146">
        <f t="shared" si="28"/>
        <v>0</v>
      </c>
      <c r="BF93" s="146">
        <f t="shared" si="29"/>
        <v>0</v>
      </c>
      <c r="CB93" s="177">
        <v>1</v>
      </c>
      <c r="CC93" s="177">
        <v>7</v>
      </c>
      <c r="DA93" s="146">
        <v>3E-05</v>
      </c>
    </row>
    <row r="94" spans="1:105" ht="12.75">
      <c r="A94" s="171">
        <v>77</v>
      </c>
      <c r="B94" s="172" t="s">
        <v>250</v>
      </c>
      <c r="C94" s="173" t="s">
        <v>251</v>
      </c>
      <c r="D94" s="174" t="s">
        <v>172</v>
      </c>
      <c r="E94" s="175">
        <v>9</v>
      </c>
      <c r="F94" s="175"/>
      <c r="G94" s="176">
        <f t="shared" si="24"/>
        <v>0</v>
      </c>
      <c r="H94" s="202"/>
      <c r="P94" s="170">
        <v>2</v>
      </c>
      <c r="AB94" s="146">
        <v>1</v>
      </c>
      <c r="AC94" s="146">
        <v>7</v>
      </c>
      <c r="AD94" s="146">
        <v>7</v>
      </c>
      <c r="BA94" s="146">
        <v>2</v>
      </c>
      <c r="BB94" s="146">
        <f t="shared" si="25"/>
        <v>0</v>
      </c>
      <c r="BC94" s="146">
        <f t="shared" si="26"/>
        <v>0</v>
      </c>
      <c r="BD94" s="146">
        <f t="shared" si="27"/>
        <v>0</v>
      </c>
      <c r="BE94" s="146">
        <f t="shared" si="28"/>
        <v>0</v>
      </c>
      <c r="BF94" s="146">
        <f t="shared" si="29"/>
        <v>0</v>
      </c>
      <c r="CB94" s="177">
        <v>1</v>
      </c>
      <c r="CC94" s="177">
        <v>7</v>
      </c>
      <c r="DA94" s="146">
        <v>0.00141</v>
      </c>
    </row>
    <row r="95" spans="1:105" ht="12.75">
      <c r="A95" s="171">
        <v>78</v>
      </c>
      <c r="B95" s="172" t="s">
        <v>252</v>
      </c>
      <c r="C95" s="173" t="s">
        <v>253</v>
      </c>
      <c r="D95" s="174" t="s">
        <v>172</v>
      </c>
      <c r="E95" s="175">
        <v>9</v>
      </c>
      <c r="F95" s="175"/>
      <c r="G95" s="176">
        <f t="shared" si="24"/>
        <v>0</v>
      </c>
      <c r="H95" s="202"/>
      <c r="P95" s="170">
        <v>2</v>
      </c>
      <c r="AB95" s="146">
        <v>1</v>
      </c>
      <c r="AC95" s="146">
        <v>7</v>
      </c>
      <c r="AD95" s="146">
        <v>7</v>
      </c>
      <c r="BA95" s="146">
        <v>2</v>
      </c>
      <c r="BB95" s="146">
        <f t="shared" si="25"/>
        <v>0</v>
      </c>
      <c r="BC95" s="146">
        <f t="shared" si="26"/>
        <v>0</v>
      </c>
      <c r="BD95" s="146">
        <f t="shared" si="27"/>
        <v>0</v>
      </c>
      <c r="BE95" s="146">
        <f t="shared" si="28"/>
        <v>0</v>
      </c>
      <c r="BF95" s="146">
        <f t="shared" si="29"/>
        <v>0</v>
      </c>
      <c r="CB95" s="177">
        <v>1</v>
      </c>
      <c r="CC95" s="177">
        <v>7</v>
      </c>
      <c r="DA95" s="146">
        <v>7E-05</v>
      </c>
    </row>
    <row r="96" spans="1:105" ht="12.75">
      <c r="A96" s="171">
        <v>79</v>
      </c>
      <c r="B96" s="172" t="s">
        <v>254</v>
      </c>
      <c r="C96" s="173" t="s">
        <v>255</v>
      </c>
      <c r="D96" s="174" t="s">
        <v>172</v>
      </c>
      <c r="E96" s="175">
        <v>2</v>
      </c>
      <c r="F96" s="175"/>
      <c r="G96" s="176">
        <f t="shared" si="24"/>
        <v>0</v>
      </c>
      <c r="H96" s="202"/>
      <c r="P96" s="170">
        <v>2</v>
      </c>
      <c r="AB96" s="146">
        <v>1</v>
      </c>
      <c r="AC96" s="146">
        <v>7</v>
      </c>
      <c r="AD96" s="146">
        <v>7</v>
      </c>
      <c r="BA96" s="146">
        <v>2</v>
      </c>
      <c r="BB96" s="146">
        <f t="shared" si="25"/>
        <v>0</v>
      </c>
      <c r="BC96" s="146">
        <f t="shared" si="26"/>
        <v>0</v>
      </c>
      <c r="BD96" s="146">
        <f t="shared" si="27"/>
        <v>0</v>
      </c>
      <c r="BE96" s="146">
        <f t="shared" si="28"/>
        <v>0</v>
      </c>
      <c r="BF96" s="146">
        <f t="shared" si="29"/>
        <v>0</v>
      </c>
      <c r="CB96" s="177">
        <v>1</v>
      </c>
      <c r="CC96" s="177">
        <v>7</v>
      </c>
      <c r="DA96" s="146">
        <v>0</v>
      </c>
    </row>
    <row r="97" spans="1:105" ht="12.75">
      <c r="A97" s="171">
        <v>80</v>
      </c>
      <c r="B97" s="172" t="s">
        <v>256</v>
      </c>
      <c r="C97" s="173" t="s">
        <v>257</v>
      </c>
      <c r="D97" s="174" t="s">
        <v>172</v>
      </c>
      <c r="E97" s="175">
        <v>2</v>
      </c>
      <c r="F97" s="175"/>
      <c r="G97" s="176">
        <f t="shared" si="24"/>
        <v>0</v>
      </c>
      <c r="H97" s="202"/>
      <c r="P97" s="170">
        <v>2</v>
      </c>
      <c r="AB97" s="146">
        <v>1</v>
      </c>
      <c r="AC97" s="146">
        <v>7</v>
      </c>
      <c r="AD97" s="146">
        <v>7</v>
      </c>
      <c r="BA97" s="146">
        <v>2</v>
      </c>
      <c r="BB97" s="146">
        <f t="shared" si="25"/>
        <v>0</v>
      </c>
      <c r="BC97" s="146">
        <f t="shared" si="26"/>
        <v>0</v>
      </c>
      <c r="BD97" s="146">
        <f t="shared" si="27"/>
        <v>0</v>
      </c>
      <c r="BE97" s="146">
        <f t="shared" si="28"/>
        <v>0</v>
      </c>
      <c r="BF97" s="146">
        <f t="shared" si="29"/>
        <v>0</v>
      </c>
      <c r="CB97" s="177">
        <v>1</v>
      </c>
      <c r="CC97" s="177">
        <v>7</v>
      </c>
      <c r="DA97" s="146">
        <v>0.00212</v>
      </c>
    </row>
    <row r="98" spans="1:105" ht="12.75">
      <c r="A98" s="171">
        <v>81</v>
      </c>
      <c r="B98" s="172" t="s">
        <v>258</v>
      </c>
      <c r="C98" s="173" t="s">
        <v>259</v>
      </c>
      <c r="D98" s="174" t="s">
        <v>90</v>
      </c>
      <c r="E98" s="175">
        <v>1</v>
      </c>
      <c r="F98" s="175"/>
      <c r="G98" s="176">
        <f t="shared" si="24"/>
        <v>0</v>
      </c>
      <c r="H98" s="202"/>
      <c r="P98" s="170">
        <v>2</v>
      </c>
      <c r="AB98" s="146">
        <v>1</v>
      </c>
      <c r="AC98" s="146">
        <v>7</v>
      </c>
      <c r="AD98" s="146">
        <v>7</v>
      </c>
      <c r="BA98" s="146">
        <v>2</v>
      </c>
      <c r="BB98" s="146">
        <f t="shared" si="25"/>
        <v>0</v>
      </c>
      <c r="BC98" s="146">
        <f t="shared" si="26"/>
        <v>0</v>
      </c>
      <c r="BD98" s="146">
        <f t="shared" si="27"/>
        <v>0</v>
      </c>
      <c r="BE98" s="146">
        <f t="shared" si="28"/>
        <v>0</v>
      </c>
      <c r="BF98" s="146">
        <f t="shared" si="29"/>
        <v>0</v>
      </c>
      <c r="CB98" s="177">
        <v>1</v>
      </c>
      <c r="CC98" s="177">
        <v>7</v>
      </c>
      <c r="DA98" s="146">
        <v>0.00379</v>
      </c>
    </row>
    <row r="99" spans="1:105" ht="12.75">
      <c r="A99" s="171">
        <v>82</v>
      </c>
      <c r="B99" s="172" t="s">
        <v>260</v>
      </c>
      <c r="C99" s="173" t="s">
        <v>261</v>
      </c>
      <c r="D99" s="174" t="s">
        <v>172</v>
      </c>
      <c r="E99" s="175">
        <v>8</v>
      </c>
      <c r="F99" s="175"/>
      <c r="G99" s="176">
        <f t="shared" si="24"/>
        <v>0</v>
      </c>
      <c r="H99" s="202"/>
      <c r="P99" s="170">
        <v>2</v>
      </c>
      <c r="AB99" s="146">
        <v>1</v>
      </c>
      <c r="AC99" s="146">
        <v>7</v>
      </c>
      <c r="AD99" s="146">
        <v>7</v>
      </c>
      <c r="BA99" s="146">
        <v>2</v>
      </c>
      <c r="BB99" s="146">
        <f t="shared" si="25"/>
        <v>0</v>
      </c>
      <c r="BC99" s="146">
        <f t="shared" si="26"/>
        <v>0</v>
      </c>
      <c r="BD99" s="146">
        <f t="shared" si="27"/>
        <v>0</v>
      </c>
      <c r="BE99" s="146">
        <f t="shared" si="28"/>
        <v>0</v>
      </c>
      <c r="BF99" s="146">
        <f t="shared" si="29"/>
        <v>0</v>
      </c>
      <c r="CB99" s="177">
        <v>1</v>
      </c>
      <c r="CC99" s="177">
        <v>7</v>
      </c>
      <c r="DA99" s="146">
        <v>0</v>
      </c>
    </row>
    <row r="100" spans="1:105" ht="12.75">
      <c r="A100" s="171">
        <v>83</v>
      </c>
      <c r="B100" s="172" t="s">
        <v>262</v>
      </c>
      <c r="C100" s="173" t="s">
        <v>263</v>
      </c>
      <c r="D100" s="174" t="s">
        <v>90</v>
      </c>
      <c r="E100" s="175">
        <v>8</v>
      </c>
      <c r="F100" s="175"/>
      <c r="G100" s="176">
        <f t="shared" si="24"/>
        <v>0</v>
      </c>
      <c r="H100" s="202"/>
      <c r="P100" s="170">
        <v>2</v>
      </c>
      <c r="AB100" s="146">
        <v>1</v>
      </c>
      <c r="AC100" s="146">
        <v>7</v>
      </c>
      <c r="AD100" s="146">
        <v>7</v>
      </c>
      <c r="BA100" s="146">
        <v>2</v>
      </c>
      <c r="BB100" s="146">
        <f t="shared" si="25"/>
        <v>0</v>
      </c>
      <c r="BC100" s="146">
        <f t="shared" si="26"/>
        <v>0</v>
      </c>
      <c r="BD100" s="146">
        <f t="shared" si="27"/>
        <v>0</v>
      </c>
      <c r="BE100" s="146">
        <f t="shared" si="28"/>
        <v>0</v>
      </c>
      <c r="BF100" s="146">
        <f t="shared" si="29"/>
        <v>0</v>
      </c>
      <c r="CB100" s="177">
        <v>1</v>
      </c>
      <c r="CC100" s="177">
        <v>7</v>
      </c>
      <c r="DA100" s="146">
        <v>0.00018</v>
      </c>
    </row>
    <row r="101" spans="1:105" ht="12.75">
      <c r="A101" s="171">
        <v>84</v>
      </c>
      <c r="B101" s="172" t="s">
        <v>264</v>
      </c>
      <c r="C101" s="173" t="s">
        <v>265</v>
      </c>
      <c r="D101" s="174" t="s">
        <v>90</v>
      </c>
      <c r="E101" s="175">
        <v>4</v>
      </c>
      <c r="F101" s="175"/>
      <c r="G101" s="176">
        <f t="shared" si="24"/>
        <v>0</v>
      </c>
      <c r="H101" s="202"/>
      <c r="P101" s="170">
        <v>2</v>
      </c>
      <c r="AB101" s="146">
        <v>1</v>
      </c>
      <c r="AC101" s="146">
        <v>7</v>
      </c>
      <c r="AD101" s="146">
        <v>7</v>
      </c>
      <c r="BA101" s="146">
        <v>2</v>
      </c>
      <c r="BB101" s="146">
        <f t="shared" si="25"/>
        <v>0</v>
      </c>
      <c r="BC101" s="146">
        <f t="shared" si="26"/>
        <v>0</v>
      </c>
      <c r="BD101" s="146">
        <f t="shared" si="27"/>
        <v>0</v>
      </c>
      <c r="BE101" s="146">
        <f t="shared" si="28"/>
        <v>0</v>
      </c>
      <c r="BF101" s="146">
        <f t="shared" si="29"/>
        <v>0</v>
      </c>
      <c r="CB101" s="177">
        <v>1</v>
      </c>
      <c r="CC101" s="177">
        <v>7</v>
      </c>
      <c r="DA101" s="146">
        <v>4E-05</v>
      </c>
    </row>
    <row r="102" spans="1:105" ht="12.75">
      <c r="A102" s="171">
        <v>85</v>
      </c>
      <c r="B102" s="172" t="s">
        <v>266</v>
      </c>
      <c r="C102" s="173" t="s">
        <v>267</v>
      </c>
      <c r="D102" s="174" t="s">
        <v>90</v>
      </c>
      <c r="E102" s="175">
        <v>10</v>
      </c>
      <c r="F102" s="175"/>
      <c r="G102" s="176">
        <f t="shared" si="24"/>
        <v>0</v>
      </c>
      <c r="H102" s="202"/>
      <c r="P102" s="170">
        <v>2</v>
      </c>
      <c r="AB102" s="146">
        <v>1</v>
      </c>
      <c r="AC102" s="146">
        <v>7</v>
      </c>
      <c r="AD102" s="146">
        <v>7</v>
      </c>
      <c r="BA102" s="146">
        <v>2</v>
      </c>
      <c r="BB102" s="146">
        <f t="shared" si="25"/>
        <v>0</v>
      </c>
      <c r="BC102" s="146">
        <f t="shared" si="26"/>
        <v>0</v>
      </c>
      <c r="BD102" s="146">
        <f t="shared" si="27"/>
        <v>0</v>
      </c>
      <c r="BE102" s="146">
        <f t="shared" si="28"/>
        <v>0</v>
      </c>
      <c r="BF102" s="146">
        <f t="shared" si="29"/>
        <v>0</v>
      </c>
      <c r="CB102" s="177">
        <v>1</v>
      </c>
      <c r="CC102" s="177">
        <v>7</v>
      </c>
      <c r="DA102" s="146">
        <v>0</v>
      </c>
    </row>
    <row r="103" spans="1:105" ht="12.75">
      <c r="A103" s="171">
        <v>86</v>
      </c>
      <c r="B103" s="172" t="s">
        <v>268</v>
      </c>
      <c r="C103" s="173" t="s">
        <v>269</v>
      </c>
      <c r="D103" s="174" t="s">
        <v>90</v>
      </c>
      <c r="E103" s="175">
        <v>9</v>
      </c>
      <c r="F103" s="175"/>
      <c r="G103" s="176">
        <f t="shared" si="24"/>
        <v>0</v>
      </c>
      <c r="H103" s="202"/>
      <c r="P103" s="170">
        <v>2</v>
      </c>
      <c r="AB103" s="146">
        <v>1</v>
      </c>
      <c r="AC103" s="146">
        <v>7</v>
      </c>
      <c r="AD103" s="146">
        <v>7</v>
      </c>
      <c r="BA103" s="146">
        <v>2</v>
      </c>
      <c r="BB103" s="146">
        <f t="shared" si="25"/>
        <v>0</v>
      </c>
      <c r="BC103" s="146">
        <f t="shared" si="26"/>
        <v>0</v>
      </c>
      <c r="BD103" s="146">
        <f t="shared" si="27"/>
        <v>0</v>
      </c>
      <c r="BE103" s="146">
        <f t="shared" si="28"/>
        <v>0</v>
      </c>
      <c r="BF103" s="146">
        <f t="shared" si="29"/>
        <v>0</v>
      </c>
      <c r="CB103" s="177">
        <v>1</v>
      </c>
      <c r="CC103" s="177">
        <v>7</v>
      </c>
      <c r="DA103" s="146">
        <v>0.0001</v>
      </c>
    </row>
    <row r="104" spans="1:105" ht="12.75">
      <c r="A104" s="171">
        <v>87</v>
      </c>
      <c r="B104" s="172" t="s">
        <v>270</v>
      </c>
      <c r="C104" s="173" t="s">
        <v>271</v>
      </c>
      <c r="D104" s="174" t="s">
        <v>90</v>
      </c>
      <c r="E104" s="175">
        <v>2</v>
      </c>
      <c r="F104" s="175"/>
      <c r="G104" s="176">
        <f t="shared" si="24"/>
        <v>0</v>
      </c>
      <c r="H104" s="202"/>
      <c r="P104" s="170">
        <v>2</v>
      </c>
      <c r="AB104" s="146">
        <v>1</v>
      </c>
      <c r="AC104" s="146">
        <v>7</v>
      </c>
      <c r="AD104" s="146">
        <v>7</v>
      </c>
      <c r="BA104" s="146">
        <v>2</v>
      </c>
      <c r="BB104" s="146">
        <f t="shared" si="25"/>
        <v>0</v>
      </c>
      <c r="BC104" s="146">
        <f t="shared" si="26"/>
        <v>0</v>
      </c>
      <c r="BD104" s="146">
        <f t="shared" si="27"/>
        <v>0</v>
      </c>
      <c r="BE104" s="146">
        <f t="shared" si="28"/>
        <v>0</v>
      </c>
      <c r="BF104" s="146">
        <f t="shared" si="29"/>
        <v>0</v>
      </c>
      <c r="CB104" s="177">
        <v>1</v>
      </c>
      <c r="CC104" s="177">
        <v>7</v>
      </c>
      <c r="DA104" s="146">
        <v>0.00015</v>
      </c>
    </row>
    <row r="105" spans="1:105" ht="12.75">
      <c r="A105" s="171">
        <v>88</v>
      </c>
      <c r="B105" s="172" t="s">
        <v>272</v>
      </c>
      <c r="C105" s="173" t="s">
        <v>273</v>
      </c>
      <c r="D105" s="174" t="s">
        <v>90</v>
      </c>
      <c r="E105" s="175">
        <v>1</v>
      </c>
      <c r="F105" s="175"/>
      <c r="G105" s="176">
        <f t="shared" si="24"/>
        <v>0</v>
      </c>
      <c r="H105" s="202"/>
      <c r="P105" s="170">
        <v>2</v>
      </c>
      <c r="AB105" s="146">
        <v>3</v>
      </c>
      <c r="AC105" s="146">
        <v>7</v>
      </c>
      <c r="AD105" s="146">
        <v>28651511</v>
      </c>
      <c r="BA105" s="146">
        <v>2</v>
      </c>
      <c r="BB105" s="146">
        <f t="shared" si="25"/>
        <v>0</v>
      </c>
      <c r="BC105" s="146">
        <f t="shared" si="26"/>
        <v>0</v>
      </c>
      <c r="BD105" s="146">
        <f t="shared" si="27"/>
        <v>0</v>
      </c>
      <c r="BE105" s="146">
        <f t="shared" si="28"/>
        <v>0</v>
      </c>
      <c r="BF105" s="146">
        <f t="shared" si="29"/>
        <v>0</v>
      </c>
      <c r="CB105" s="177">
        <v>3</v>
      </c>
      <c r="CC105" s="177">
        <v>7</v>
      </c>
      <c r="DA105" s="146">
        <v>0.00051</v>
      </c>
    </row>
    <row r="106" spans="1:105" ht="12.75">
      <c r="A106" s="171">
        <v>89</v>
      </c>
      <c r="B106" s="172" t="s">
        <v>274</v>
      </c>
      <c r="C106" s="173" t="s">
        <v>275</v>
      </c>
      <c r="D106" s="174" t="s">
        <v>90</v>
      </c>
      <c r="E106" s="175">
        <v>5</v>
      </c>
      <c r="F106" s="175"/>
      <c r="G106" s="176">
        <f t="shared" si="24"/>
        <v>0</v>
      </c>
      <c r="H106" s="202"/>
      <c r="P106" s="170">
        <v>2</v>
      </c>
      <c r="AB106" s="146">
        <v>3</v>
      </c>
      <c r="AC106" s="146">
        <v>7</v>
      </c>
      <c r="AD106" s="146">
        <v>28696752</v>
      </c>
      <c r="BA106" s="146">
        <v>2</v>
      </c>
      <c r="BB106" s="146">
        <f t="shared" si="25"/>
        <v>0</v>
      </c>
      <c r="BC106" s="146">
        <f t="shared" si="26"/>
        <v>0</v>
      </c>
      <c r="BD106" s="146">
        <f t="shared" si="27"/>
        <v>0</v>
      </c>
      <c r="BE106" s="146">
        <f t="shared" si="28"/>
        <v>0</v>
      </c>
      <c r="BF106" s="146">
        <f t="shared" si="29"/>
        <v>0</v>
      </c>
      <c r="CB106" s="177">
        <v>3</v>
      </c>
      <c r="CC106" s="177">
        <v>7</v>
      </c>
      <c r="DA106" s="146">
        <v>0.00032</v>
      </c>
    </row>
    <row r="107" spans="1:105" ht="12.75">
      <c r="A107" s="171">
        <v>90</v>
      </c>
      <c r="B107" s="172" t="s">
        <v>276</v>
      </c>
      <c r="C107" s="173" t="s">
        <v>277</v>
      </c>
      <c r="D107" s="174" t="s">
        <v>90</v>
      </c>
      <c r="E107" s="175">
        <v>5</v>
      </c>
      <c r="F107" s="175"/>
      <c r="G107" s="176">
        <f t="shared" si="24"/>
        <v>0</v>
      </c>
      <c r="H107" s="202"/>
      <c r="P107" s="170">
        <v>2</v>
      </c>
      <c r="AB107" s="146">
        <v>3</v>
      </c>
      <c r="AC107" s="146">
        <v>7</v>
      </c>
      <c r="AD107" s="146">
        <v>286967581</v>
      </c>
      <c r="BA107" s="146">
        <v>2</v>
      </c>
      <c r="BB107" s="146">
        <f t="shared" si="25"/>
        <v>0</v>
      </c>
      <c r="BC107" s="146">
        <f t="shared" si="26"/>
        <v>0</v>
      </c>
      <c r="BD107" s="146">
        <f t="shared" si="27"/>
        <v>0</v>
      </c>
      <c r="BE107" s="146">
        <f t="shared" si="28"/>
        <v>0</v>
      </c>
      <c r="BF107" s="146">
        <f t="shared" si="29"/>
        <v>0</v>
      </c>
      <c r="CB107" s="177">
        <v>3</v>
      </c>
      <c r="CC107" s="177">
        <v>7</v>
      </c>
      <c r="DA107" s="146">
        <v>0.0145</v>
      </c>
    </row>
    <row r="108" spans="1:105" ht="12.75">
      <c r="A108" s="171">
        <v>91</v>
      </c>
      <c r="B108" s="172" t="s">
        <v>278</v>
      </c>
      <c r="C108" s="173" t="s">
        <v>279</v>
      </c>
      <c r="D108" s="174" t="s">
        <v>90</v>
      </c>
      <c r="E108" s="175">
        <v>4</v>
      </c>
      <c r="F108" s="175"/>
      <c r="G108" s="176">
        <f t="shared" si="24"/>
        <v>0</v>
      </c>
      <c r="H108" s="202"/>
      <c r="P108" s="170">
        <v>2</v>
      </c>
      <c r="AB108" s="146">
        <v>3</v>
      </c>
      <c r="AC108" s="146">
        <v>7</v>
      </c>
      <c r="AD108" s="146">
        <v>55145001</v>
      </c>
      <c r="BA108" s="146">
        <v>2</v>
      </c>
      <c r="BB108" s="146">
        <f t="shared" si="25"/>
        <v>0</v>
      </c>
      <c r="BC108" s="146">
        <f t="shared" si="26"/>
        <v>0</v>
      </c>
      <c r="BD108" s="146">
        <f t="shared" si="27"/>
        <v>0</v>
      </c>
      <c r="BE108" s="146">
        <f t="shared" si="28"/>
        <v>0</v>
      </c>
      <c r="BF108" s="146">
        <f t="shared" si="29"/>
        <v>0</v>
      </c>
      <c r="CB108" s="177">
        <v>3</v>
      </c>
      <c r="CC108" s="177">
        <v>7</v>
      </c>
      <c r="DA108" s="146">
        <v>0.001</v>
      </c>
    </row>
    <row r="109" spans="1:105" ht="12.75">
      <c r="A109" s="171">
        <v>92</v>
      </c>
      <c r="B109" s="172" t="s">
        <v>280</v>
      </c>
      <c r="C109" s="173" t="s">
        <v>281</v>
      </c>
      <c r="D109" s="174" t="s">
        <v>90</v>
      </c>
      <c r="E109" s="175">
        <v>9</v>
      </c>
      <c r="F109" s="175"/>
      <c r="G109" s="176">
        <f t="shared" si="24"/>
        <v>0</v>
      </c>
      <c r="H109" s="202"/>
      <c r="P109" s="170">
        <v>2</v>
      </c>
      <c r="AB109" s="146">
        <v>3</v>
      </c>
      <c r="AC109" s="146">
        <v>7</v>
      </c>
      <c r="AD109" s="146">
        <v>55145011</v>
      </c>
      <c r="BA109" s="146">
        <v>2</v>
      </c>
      <c r="BB109" s="146">
        <f t="shared" si="25"/>
        <v>0</v>
      </c>
      <c r="BC109" s="146">
        <f t="shared" si="26"/>
        <v>0</v>
      </c>
      <c r="BD109" s="146">
        <f t="shared" si="27"/>
        <v>0</v>
      </c>
      <c r="BE109" s="146">
        <f t="shared" si="28"/>
        <v>0</v>
      </c>
      <c r="BF109" s="146">
        <f t="shared" si="29"/>
        <v>0</v>
      </c>
      <c r="CB109" s="177">
        <v>3</v>
      </c>
      <c r="CC109" s="177">
        <v>7</v>
      </c>
      <c r="DA109" s="146">
        <v>0.0011</v>
      </c>
    </row>
    <row r="110" spans="1:105" ht="22.5">
      <c r="A110" s="171">
        <v>93</v>
      </c>
      <c r="B110" s="172" t="s">
        <v>282</v>
      </c>
      <c r="C110" s="173" t="s">
        <v>283</v>
      </c>
      <c r="D110" s="174" t="s">
        <v>90</v>
      </c>
      <c r="E110" s="175">
        <v>1</v>
      </c>
      <c r="F110" s="175"/>
      <c r="G110" s="176">
        <f t="shared" si="24"/>
        <v>0</v>
      </c>
      <c r="H110" s="202"/>
      <c r="P110" s="170">
        <v>2</v>
      </c>
      <c r="AB110" s="146">
        <v>3</v>
      </c>
      <c r="AC110" s="146">
        <v>7</v>
      </c>
      <c r="AD110" s="146">
        <v>55145013</v>
      </c>
      <c r="BA110" s="146">
        <v>2</v>
      </c>
      <c r="BB110" s="146">
        <f t="shared" si="25"/>
        <v>0</v>
      </c>
      <c r="BC110" s="146">
        <f t="shared" si="26"/>
        <v>0</v>
      </c>
      <c r="BD110" s="146">
        <f t="shared" si="27"/>
        <v>0</v>
      </c>
      <c r="BE110" s="146">
        <f t="shared" si="28"/>
        <v>0</v>
      </c>
      <c r="BF110" s="146">
        <f t="shared" si="29"/>
        <v>0</v>
      </c>
      <c r="CB110" s="177">
        <v>3</v>
      </c>
      <c r="CC110" s="177">
        <v>7</v>
      </c>
      <c r="DA110" s="146">
        <v>0.0011</v>
      </c>
    </row>
    <row r="111" spans="1:105" ht="12.75">
      <c r="A111" s="171">
        <v>94</v>
      </c>
      <c r="B111" s="172" t="s">
        <v>284</v>
      </c>
      <c r="C111" s="173" t="s">
        <v>285</v>
      </c>
      <c r="D111" s="174" t="s">
        <v>90</v>
      </c>
      <c r="E111" s="175">
        <v>1</v>
      </c>
      <c r="F111" s="175"/>
      <c r="G111" s="176">
        <f t="shared" si="24"/>
        <v>0</v>
      </c>
      <c r="H111" s="202"/>
      <c r="P111" s="170">
        <v>2</v>
      </c>
      <c r="AB111" s="146">
        <v>3</v>
      </c>
      <c r="AC111" s="146">
        <v>7</v>
      </c>
      <c r="AD111" s="146">
        <v>55147033</v>
      </c>
      <c r="BA111" s="146">
        <v>2</v>
      </c>
      <c r="BB111" s="146">
        <f t="shared" si="25"/>
        <v>0</v>
      </c>
      <c r="BC111" s="146">
        <f t="shared" si="26"/>
        <v>0</v>
      </c>
      <c r="BD111" s="146">
        <f t="shared" si="27"/>
        <v>0</v>
      </c>
      <c r="BE111" s="146">
        <f t="shared" si="28"/>
        <v>0</v>
      </c>
      <c r="BF111" s="146">
        <f t="shared" si="29"/>
        <v>0</v>
      </c>
      <c r="CB111" s="177">
        <v>3</v>
      </c>
      <c r="CC111" s="177">
        <v>7</v>
      </c>
      <c r="DA111" s="146">
        <v>0.0028</v>
      </c>
    </row>
    <row r="112" spans="1:105" ht="12.75">
      <c r="A112" s="171">
        <v>95</v>
      </c>
      <c r="B112" s="172" t="s">
        <v>286</v>
      </c>
      <c r="C112" s="173" t="s">
        <v>287</v>
      </c>
      <c r="D112" s="174" t="s">
        <v>90</v>
      </c>
      <c r="E112" s="175">
        <v>2</v>
      </c>
      <c r="F112" s="175"/>
      <c r="G112" s="176">
        <f t="shared" si="24"/>
        <v>0</v>
      </c>
      <c r="H112" s="202"/>
      <c r="P112" s="170">
        <v>2</v>
      </c>
      <c r="AB112" s="146">
        <v>3</v>
      </c>
      <c r="AC112" s="146">
        <v>7</v>
      </c>
      <c r="AD112" s="146" t="s">
        <v>286</v>
      </c>
      <c r="BA112" s="146">
        <v>2</v>
      </c>
      <c r="BB112" s="146">
        <f t="shared" si="25"/>
        <v>0</v>
      </c>
      <c r="BC112" s="146">
        <f t="shared" si="26"/>
        <v>0</v>
      </c>
      <c r="BD112" s="146">
        <f t="shared" si="27"/>
        <v>0</v>
      </c>
      <c r="BE112" s="146">
        <f t="shared" si="28"/>
        <v>0</v>
      </c>
      <c r="BF112" s="146">
        <f t="shared" si="29"/>
        <v>0</v>
      </c>
      <c r="CB112" s="177">
        <v>3</v>
      </c>
      <c r="CC112" s="177">
        <v>7</v>
      </c>
      <c r="DA112" s="146">
        <v>0.00022</v>
      </c>
    </row>
    <row r="113" spans="1:105" ht="12.75">
      <c r="A113" s="171">
        <v>96</v>
      </c>
      <c r="B113" s="172" t="s">
        <v>288</v>
      </c>
      <c r="C113" s="173" t="s">
        <v>289</v>
      </c>
      <c r="D113" s="174" t="s">
        <v>90</v>
      </c>
      <c r="E113" s="175">
        <v>9</v>
      </c>
      <c r="F113" s="175"/>
      <c r="G113" s="176">
        <f t="shared" si="24"/>
        <v>0</v>
      </c>
      <c r="H113" s="202"/>
      <c r="P113" s="170">
        <v>2</v>
      </c>
      <c r="AB113" s="146">
        <v>3</v>
      </c>
      <c r="AC113" s="146">
        <v>7</v>
      </c>
      <c r="AD113" s="146" t="s">
        <v>288</v>
      </c>
      <c r="BA113" s="146">
        <v>2</v>
      </c>
      <c r="BB113" s="146">
        <f t="shared" si="25"/>
        <v>0</v>
      </c>
      <c r="BC113" s="146">
        <f t="shared" si="26"/>
        <v>0</v>
      </c>
      <c r="BD113" s="146">
        <f t="shared" si="27"/>
        <v>0</v>
      </c>
      <c r="BE113" s="146">
        <f t="shared" si="28"/>
        <v>0</v>
      </c>
      <c r="BF113" s="146">
        <f t="shared" si="29"/>
        <v>0</v>
      </c>
      <c r="CB113" s="177">
        <v>3</v>
      </c>
      <c r="CC113" s="177">
        <v>7</v>
      </c>
      <c r="DA113" s="146">
        <v>0.0002</v>
      </c>
    </row>
    <row r="114" spans="1:105" ht="12.75">
      <c r="A114" s="171">
        <v>97</v>
      </c>
      <c r="B114" s="172" t="s">
        <v>290</v>
      </c>
      <c r="C114" s="173" t="s">
        <v>291</v>
      </c>
      <c r="D114" s="174" t="s">
        <v>90</v>
      </c>
      <c r="E114" s="175">
        <v>5</v>
      </c>
      <c r="F114" s="175"/>
      <c r="G114" s="176">
        <f t="shared" si="24"/>
        <v>0</v>
      </c>
      <c r="H114" s="202"/>
      <c r="P114" s="170">
        <v>2</v>
      </c>
      <c r="AB114" s="146">
        <v>3</v>
      </c>
      <c r="AC114" s="146">
        <v>7</v>
      </c>
      <c r="AD114" s="146">
        <v>551674066</v>
      </c>
      <c r="BA114" s="146">
        <v>2</v>
      </c>
      <c r="BB114" s="146">
        <f t="shared" si="25"/>
        <v>0</v>
      </c>
      <c r="BC114" s="146">
        <f t="shared" si="26"/>
        <v>0</v>
      </c>
      <c r="BD114" s="146">
        <f t="shared" si="27"/>
        <v>0</v>
      </c>
      <c r="BE114" s="146">
        <f t="shared" si="28"/>
        <v>0</v>
      </c>
      <c r="BF114" s="146">
        <f t="shared" si="29"/>
        <v>0</v>
      </c>
      <c r="CB114" s="177">
        <v>3</v>
      </c>
      <c r="CC114" s="177">
        <v>7</v>
      </c>
      <c r="DA114" s="146">
        <v>0.0025</v>
      </c>
    </row>
    <row r="115" spans="1:105" ht="12.75">
      <c r="A115" s="171">
        <v>98</v>
      </c>
      <c r="B115" s="172" t="s">
        <v>292</v>
      </c>
      <c r="C115" s="173" t="s">
        <v>293</v>
      </c>
      <c r="D115" s="174" t="s">
        <v>90</v>
      </c>
      <c r="E115" s="175">
        <v>2</v>
      </c>
      <c r="F115" s="175"/>
      <c r="G115" s="176">
        <f t="shared" si="24"/>
        <v>0</v>
      </c>
      <c r="H115" s="202"/>
      <c r="P115" s="170">
        <v>2</v>
      </c>
      <c r="AB115" s="146">
        <v>3</v>
      </c>
      <c r="AC115" s="146">
        <v>7</v>
      </c>
      <c r="AD115" s="146">
        <v>55231082</v>
      </c>
      <c r="BA115" s="146">
        <v>2</v>
      </c>
      <c r="BB115" s="146">
        <f t="shared" si="25"/>
        <v>0</v>
      </c>
      <c r="BC115" s="146">
        <f t="shared" si="26"/>
        <v>0</v>
      </c>
      <c r="BD115" s="146">
        <f t="shared" si="27"/>
        <v>0</v>
      </c>
      <c r="BE115" s="146">
        <f t="shared" si="28"/>
        <v>0</v>
      </c>
      <c r="BF115" s="146">
        <f t="shared" si="29"/>
        <v>0</v>
      </c>
      <c r="CB115" s="177">
        <v>3</v>
      </c>
      <c r="CC115" s="177">
        <v>7</v>
      </c>
      <c r="DA115" s="146">
        <v>0.0045</v>
      </c>
    </row>
    <row r="116" spans="1:105" ht="12.75">
      <c r="A116" s="171">
        <v>99</v>
      </c>
      <c r="B116" s="172" t="s">
        <v>294</v>
      </c>
      <c r="C116" s="173" t="s">
        <v>295</v>
      </c>
      <c r="D116" s="174" t="s">
        <v>90</v>
      </c>
      <c r="E116" s="175">
        <v>4</v>
      </c>
      <c r="F116" s="175"/>
      <c r="G116" s="176">
        <f t="shared" si="24"/>
        <v>0</v>
      </c>
      <c r="H116" s="202"/>
      <c r="P116" s="170">
        <v>2</v>
      </c>
      <c r="AB116" s="146">
        <v>3</v>
      </c>
      <c r="AC116" s="146">
        <v>7</v>
      </c>
      <c r="AD116" s="146">
        <v>64214330</v>
      </c>
      <c r="BA116" s="146">
        <v>2</v>
      </c>
      <c r="BB116" s="146">
        <f t="shared" si="25"/>
        <v>0</v>
      </c>
      <c r="BC116" s="146">
        <f t="shared" si="26"/>
        <v>0</v>
      </c>
      <c r="BD116" s="146">
        <f t="shared" si="27"/>
        <v>0</v>
      </c>
      <c r="BE116" s="146">
        <f t="shared" si="28"/>
        <v>0</v>
      </c>
      <c r="BF116" s="146">
        <f t="shared" si="29"/>
        <v>0</v>
      </c>
      <c r="CB116" s="177">
        <v>3</v>
      </c>
      <c r="CC116" s="177">
        <v>7</v>
      </c>
      <c r="DA116" s="146">
        <v>0.013</v>
      </c>
    </row>
    <row r="117" spans="1:105" ht="12.75">
      <c r="A117" s="171">
        <v>100</v>
      </c>
      <c r="B117" s="172" t="s">
        <v>296</v>
      </c>
      <c r="C117" s="173" t="s">
        <v>297</v>
      </c>
      <c r="D117" s="174" t="s">
        <v>90</v>
      </c>
      <c r="E117" s="175">
        <v>5</v>
      </c>
      <c r="F117" s="175"/>
      <c r="G117" s="176">
        <f t="shared" si="24"/>
        <v>0</v>
      </c>
      <c r="H117" s="202"/>
      <c r="P117" s="170">
        <v>2</v>
      </c>
      <c r="AB117" s="146">
        <v>3</v>
      </c>
      <c r="AC117" s="146">
        <v>7</v>
      </c>
      <c r="AD117" s="146">
        <v>64214331</v>
      </c>
      <c r="BA117" s="146">
        <v>2</v>
      </c>
      <c r="BB117" s="146">
        <f t="shared" si="25"/>
        <v>0</v>
      </c>
      <c r="BC117" s="146">
        <f t="shared" si="26"/>
        <v>0</v>
      </c>
      <c r="BD117" s="146">
        <f t="shared" si="27"/>
        <v>0</v>
      </c>
      <c r="BE117" s="146">
        <f t="shared" si="28"/>
        <v>0</v>
      </c>
      <c r="BF117" s="146">
        <f t="shared" si="29"/>
        <v>0</v>
      </c>
      <c r="CB117" s="177">
        <v>3</v>
      </c>
      <c r="CC117" s="177">
        <v>7</v>
      </c>
      <c r="DA117" s="146">
        <v>0.013</v>
      </c>
    </row>
    <row r="118" spans="1:105" ht="12.75">
      <c r="A118" s="171">
        <v>101</v>
      </c>
      <c r="B118" s="172" t="s">
        <v>298</v>
      </c>
      <c r="C118" s="173" t="s">
        <v>299</v>
      </c>
      <c r="D118" s="174" t="s">
        <v>90</v>
      </c>
      <c r="E118" s="175">
        <v>5</v>
      </c>
      <c r="F118" s="175"/>
      <c r="G118" s="176">
        <f t="shared" si="24"/>
        <v>0</v>
      </c>
      <c r="H118" s="202"/>
      <c r="P118" s="170">
        <v>2</v>
      </c>
      <c r="AB118" s="146">
        <v>3</v>
      </c>
      <c r="AC118" s="146">
        <v>7</v>
      </c>
      <c r="AD118" s="146">
        <v>64240062</v>
      </c>
      <c r="BA118" s="146">
        <v>2</v>
      </c>
      <c r="BB118" s="146">
        <f t="shared" si="25"/>
        <v>0</v>
      </c>
      <c r="BC118" s="146">
        <f t="shared" si="26"/>
        <v>0</v>
      </c>
      <c r="BD118" s="146">
        <f t="shared" si="27"/>
        <v>0</v>
      </c>
      <c r="BE118" s="146">
        <f t="shared" si="28"/>
        <v>0</v>
      </c>
      <c r="BF118" s="146">
        <f t="shared" si="29"/>
        <v>0</v>
      </c>
      <c r="CB118" s="177">
        <v>3</v>
      </c>
      <c r="CC118" s="177">
        <v>7</v>
      </c>
      <c r="DA118" s="146">
        <v>0.0155</v>
      </c>
    </row>
    <row r="119" spans="1:105" ht="22.5">
      <c r="A119" s="171">
        <v>102</v>
      </c>
      <c r="B119" s="172" t="s">
        <v>300</v>
      </c>
      <c r="C119" s="173" t="s">
        <v>301</v>
      </c>
      <c r="D119" s="174" t="s">
        <v>90</v>
      </c>
      <c r="E119" s="175">
        <v>3</v>
      </c>
      <c r="F119" s="175"/>
      <c r="G119" s="176">
        <f t="shared" si="24"/>
        <v>0</v>
      </c>
      <c r="H119" s="202"/>
      <c r="P119" s="170">
        <v>2</v>
      </c>
      <c r="AB119" s="146">
        <v>3</v>
      </c>
      <c r="AC119" s="146">
        <v>7</v>
      </c>
      <c r="AD119" s="146">
        <v>64251336</v>
      </c>
      <c r="BA119" s="146">
        <v>2</v>
      </c>
      <c r="BB119" s="146">
        <f t="shared" si="25"/>
        <v>0</v>
      </c>
      <c r="BC119" s="146">
        <f t="shared" si="26"/>
        <v>0</v>
      </c>
      <c r="BD119" s="146">
        <f t="shared" si="27"/>
        <v>0</v>
      </c>
      <c r="BE119" s="146">
        <f t="shared" si="28"/>
        <v>0</v>
      </c>
      <c r="BF119" s="146">
        <f t="shared" si="29"/>
        <v>0</v>
      </c>
      <c r="CB119" s="177">
        <v>3</v>
      </c>
      <c r="CC119" s="177">
        <v>7</v>
      </c>
      <c r="DA119" s="146">
        <v>0.016</v>
      </c>
    </row>
    <row r="120" spans="1:105" ht="12.75">
      <c r="A120" s="171">
        <v>103</v>
      </c>
      <c r="B120" s="172" t="s">
        <v>302</v>
      </c>
      <c r="C120" s="173" t="s">
        <v>303</v>
      </c>
      <c r="D120" s="174" t="s">
        <v>90</v>
      </c>
      <c r="E120" s="175">
        <v>1</v>
      </c>
      <c r="F120" s="175"/>
      <c r="G120" s="176">
        <f t="shared" si="24"/>
        <v>0</v>
      </c>
      <c r="H120" s="202"/>
      <c r="P120" s="170">
        <v>2</v>
      </c>
      <c r="AB120" s="146">
        <v>3</v>
      </c>
      <c r="AC120" s="146">
        <v>7</v>
      </c>
      <c r="AD120" s="146">
        <v>64271101</v>
      </c>
      <c r="BA120" s="146">
        <v>2</v>
      </c>
      <c r="BB120" s="146">
        <f t="shared" si="25"/>
        <v>0</v>
      </c>
      <c r="BC120" s="146">
        <f t="shared" si="26"/>
        <v>0</v>
      </c>
      <c r="BD120" s="146">
        <f t="shared" si="27"/>
        <v>0</v>
      </c>
      <c r="BE120" s="146">
        <f t="shared" si="28"/>
        <v>0</v>
      </c>
      <c r="BF120" s="146">
        <f t="shared" si="29"/>
        <v>0</v>
      </c>
      <c r="CB120" s="177">
        <v>3</v>
      </c>
      <c r="CC120" s="177">
        <v>7</v>
      </c>
      <c r="DA120" s="146">
        <v>0.014</v>
      </c>
    </row>
    <row r="121" spans="1:105" ht="12.75">
      <c r="A121" s="171">
        <v>104</v>
      </c>
      <c r="B121" s="172" t="s">
        <v>304</v>
      </c>
      <c r="C121" s="173" t="s">
        <v>305</v>
      </c>
      <c r="D121" s="174" t="s">
        <v>90</v>
      </c>
      <c r="E121" s="175">
        <v>9</v>
      </c>
      <c r="F121" s="175"/>
      <c r="G121" s="176">
        <f t="shared" si="24"/>
        <v>0</v>
      </c>
      <c r="H121" s="202"/>
      <c r="P121" s="170">
        <v>2</v>
      </c>
      <c r="AB121" s="146">
        <v>3</v>
      </c>
      <c r="AC121" s="146">
        <v>7</v>
      </c>
      <c r="AD121" s="146">
        <v>64291390</v>
      </c>
      <c r="BA121" s="146">
        <v>2</v>
      </c>
      <c r="BB121" s="146">
        <f t="shared" si="25"/>
        <v>0</v>
      </c>
      <c r="BC121" s="146">
        <f t="shared" si="26"/>
        <v>0</v>
      </c>
      <c r="BD121" s="146">
        <f t="shared" si="27"/>
        <v>0</v>
      </c>
      <c r="BE121" s="146">
        <f t="shared" si="28"/>
        <v>0</v>
      </c>
      <c r="BF121" s="146">
        <f t="shared" si="29"/>
        <v>0</v>
      </c>
      <c r="CB121" s="177">
        <v>3</v>
      </c>
      <c r="CC121" s="177">
        <v>7</v>
      </c>
      <c r="DA121" s="146">
        <v>0.0047</v>
      </c>
    </row>
    <row r="122" spans="1:105" ht="12.75">
      <c r="A122" s="171">
        <v>105</v>
      </c>
      <c r="B122" s="172" t="s">
        <v>306</v>
      </c>
      <c r="C122" s="173" t="s">
        <v>307</v>
      </c>
      <c r="D122" s="174" t="s">
        <v>105</v>
      </c>
      <c r="E122" s="175">
        <v>0.45358</v>
      </c>
      <c r="F122" s="175"/>
      <c r="G122" s="176">
        <f t="shared" si="24"/>
        <v>0</v>
      </c>
      <c r="H122" s="202"/>
      <c r="P122" s="170">
        <v>2</v>
      </c>
      <c r="AB122" s="146">
        <v>7</v>
      </c>
      <c r="AC122" s="146">
        <v>1001</v>
      </c>
      <c r="AD122" s="146">
        <v>5</v>
      </c>
      <c r="BA122" s="146">
        <v>2</v>
      </c>
      <c r="BB122" s="146">
        <f t="shared" si="25"/>
        <v>0</v>
      </c>
      <c r="BC122" s="146">
        <f t="shared" si="26"/>
        <v>0</v>
      </c>
      <c r="BD122" s="146">
        <f t="shared" si="27"/>
        <v>0</v>
      </c>
      <c r="BE122" s="146">
        <f t="shared" si="28"/>
        <v>0</v>
      </c>
      <c r="BF122" s="146">
        <f t="shared" si="29"/>
        <v>0</v>
      </c>
      <c r="CB122" s="177">
        <v>7</v>
      </c>
      <c r="CC122" s="177">
        <v>1001</v>
      </c>
      <c r="DA122" s="146">
        <v>0</v>
      </c>
    </row>
    <row r="123" spans="1:58" ht="12.75">
      <c r="A123" s="178"/>
      <c r="B123" s="179" t="s">
        <v>76</v>
      </c>
      <c r="C123" s="180" t="str">
        <f>CONCATENATE(B85," ",C85)</f>
        <v>725 Zařizovací předměty</v>
      </c>
      <c r="D123" s="181"/>
      <c r="E123" s="182"/>
      <c r="F123" s="183"/>
      <c r="G123" s="184">
        <f>SUM(G85:G122)</f>
        <v>0</v>
      </c>
      <c r="H123" s="184"/>
      <c r="P123" s="170">
        <v>4</v>
      </c>
      <c r="BB123" s="185">
        <f>SUM(BB85:BB122)</f>
        <v>0</v>
      </c>
      <c r="BC123" s="185">
        <f>SUM(BC85:BC122)</f>
        <v>0</v>
      </c>
      <c r="BD123" s="185">
        <f>SUM(BD85:BD122)</f>
        <v>0</v>
      </c>
      <c r="BE123" s="185">
        <f>SUM(BE85:BE122)</f>
        <v>0</v>
      </c>
      <c r="BF123" s="185">
        <f>SUM(BF85:BF122)</f>
        <v>0</v>
      </c>
    </row>
    <row r="124" spans="1:16" ht="12.75">
      <c r="A124" s="163" t="s">
        <v>74</v>
      </c>
      <c r="B124" s="164" t="s">
        <v>308</v>
      </c>
      <c r="C124" s="165" t="s">
        <v>309</v>
      </c>
      <c r="D124" s="166"/>
      <c r="E124" s="167"/>
      <c r="F124" s="167"/>
      <c r="G124" s="168"/>
      <c r="H124" s="201"/>
      <c r="I124" s="169"/>
      <c r="J124" s="169"/>
      <c r="P124" s="170">
        <v>1</v>
      </c>
    </row>
    <row r="125" spans="1:105" ht="12.75">
      <c r="A125" s="171">
        <v>106</v>
      </c>
      <c r="B125" s="172" t="s">
        <v>310</v>
      </c>
      <c r="C125" s="173" t="s">
        <v>311</v>
      </c>
      <c r="D125" s="174" t="s">
        <v>98</v>
      </c>
      <c r="E125" s="175">
        <v>2</v>
      </c>
      <c r="F125" s="175"/>
      <c r="G125" s="176">
        <f>E125*F125</f>
        <v>0</v>
      </c>
      <c r="H125" s="202"/>
      <c r="P125" s="170">
        <v>2</v>
      </c>
      <c r="AB125" s="146">
        <v>1</v>
      </c>
      <c r="AC125" s="146">
        <v>7</v>
      </c>
      <c r="AD125" s="146">
        <v>7</v>
      </c>
      <c r="BA125" s="146">
        <v>2</v>
      </c>
      <c r="BB125" s="146">
        <f>IF(BA125=1,G125,0)</f>
        <v>0</v>
      </c>
      <c r="BC125" s="146">
        <f>IF(BA125=2,G125,0)</f>
        <v>0</v>
      </c>
      <c r="BD125" s="146">
        <f>IF(BA125=3,G125,0)</f>
        <v>0</v>
      </c>
      <c r="BE125" s="146">
        <f>IF(BA125=4,G125,0)</f>
        <v>0</v>
      </c>
      <c r="BF125" s="146">
        <f>IF(BA125=5,G125,0)</f>
        <v>0</v>
      </c>
      <c r="CB125" s="177">
        <v>1</v>
      </c>
      <c r="CC125" s="177">
        <v>7</v>
      </c>
      <c r="DA125" s="146">
        <v>7E-05</v>
      </c>
    </row>
    <row r="126" spans="1:58" ht="12.75">
      <c r="A126" s="178"/>
      <c r="B126" s="179" t="s">
        <v>76</v>
      </c>
      <c r="C126" s="180" t="str">
        <f>CONCATENATE(B124," ",C124)</f>
        <v>783 Nátěry</v>
      </c>
      <c r="D126" s="181"/>
      <c r="E126" s="182"/>
      <c r="F126" s="183"/>
      <c r="G126" s="184">
        <f>SUM(G124:G125)</f>
        <v>0</v>
      </c>
      <c r="H126" s="184"/>
      <c r="P126" s="170">
        <v>4</v>
      </c>
      <c r="BB126" s="185">
        <f>SUM(BB124:BB125)</f>
        <v>0</v>
      </c>
      <c r="BC126" s="185">
        <f>SUM(BC124:BC125)</f>
        <v>0</v>
      </c>
      <c r="BD126" s="185">
        <f>SUM(BD124:BD125)</f>
        <v>0</v>
      </c>
      <c r="BE126" s="185">
        <f>SUM(BE124:BE125)</f>
        <v>0</v>
      </c>
      <c r="BF126" s="185">
        <f>SUM(BF124:BF125)</f>
        <v>0</v>
      </c>
    </row>
    <row r="127" spans="1:16" ht="12.75">
      <c r="A127" s="163" t="s">
        <v>74</v>
      </c>
      <c r="B127" s="164" t="s">
        <v>312</v>
      </c>
      <c r="C127" s="165" t="s">
        <v>313</v>
      </c>
      <c r="D127" s="166"/>
      <c r="E127" s="167"/>
      <c r="F127" s="167"/>
      <c r="G127" s="168"/>
      <c r="H127" s="201"/>
      <c r="I127" s="169"/>
      <c r="J127" s="169"/>
      <c r="P127" s="170">
        <v>1</v>
      </c>
    </row>
    <row r="128" spans="1:105" ht="12.75">
      <c r="A128" s="171">
        <v>107</v>
      </c>
      <c r="B128" s="172" t="s">
        <v>314</v>
      </c>
      <c r="C128" s="173" t="s">
        <v>315</v>
      </c>
      <c r="D128" s="174" t="s">
        <v>105</v>
      </c>
      <c r="E128" s="175">
        <v>2.88351</v>
      </c>
      <c r="F128" s="175"/>
      <c r="G128" s="176">
        <f aca="true" t="shared" si="30" ref="G128:G134">E128*F128</f>
        <v>0</v>
      </c>
      <c r="H128" s="202"/>
      <c r="P128" s="170">
        <v>2</v>
      </c>
      <c r="AB128" s="146">
        <v>8</v>
      </c>
      <c r="AC128" s="146">
        <v>0</v>
      </c>
      <c r="AD128" s="146">
        <v>3</v>
      </c>
      <c r="BA128" s="146">
        <v>1</v>
      </c>
      <c r="BB128" s="146">
        <f aca="true" t="shared" si="31" ref="BB128:BB134">IF(BA128=1,G128,0)</f>
        <v>0</v>
      </c>
      <c r="BC128" s="146">
        <f aca="true" t="shared" si="32" ref="BC128:BC134">IF(BA128=2,G128,0)</f>
        <v>0</v>
      </c>
      <c r="BD128" s="146">
        <f aca="true" t="shared" si="33" ref="BD128:BD134">IF(BA128=3,G128,0)</f>
        <v>0</v>
      </c>
      <c r="BE128" s="146">
        <f aca="true" t="shared" si="34" ref="BE128:BE134">IF(BA128=4,G128,0)</f>
        <v>0</v>
      </c>
      <c r="BF128" s="146">
        <f aca="true" t="shared" si="35" ref="BF128:BF134">IF(BA128=5,G128,0)</f>
        <v>0</v>
      </c>
      <c r="CB128" s="177">
        <v>8</v>
      </c>
      <c r="CC128" s="177">
        <v>0</v>
      </c>
      <c r="DA128" s="146">
        <v>0</v>
      </c>
    </row>
    <row r="129" spans="1:105" ht="12.75">
      <c r="A129" s="171">
        <v>108</v>
      </c>
      <c r="B129" s="172" t="s">
        <v>316</v>
      </c>
      <c r="C129" s="173" t="s">
        <v>317</v>
      </c>
      <c r="D129" s="174" t="s">
        <v>105</v>
      </c>
      <c r="E129" s="175">
        <v>2.88351</v>
      </c>
      <c r="F129" s="175"/>
      <c r="G129" s="176">
        <f t="shared" si="30"/>
        <v>0</v>
      </c>
      <c r="H129" s="202"/>
      <c r="P129" s="170">
        <v>2</v>
      </c>
      <c r="AB129" s="146">
        <v>8</v>
      </c>
      <c r="AC129" s="146">
        <v>0</v>
      </c>
      <c r="AD129" s="146">
        <v>3</v>
      </c>
      <c r="BA129" s="146">
        <v>1</v>
      </c>
      <c r="BB129" s="146">
        <f t="shared" si="31"/>
        <v>0</v>
      </c>
      <c r="BC129" s="146">
        <f t="shared" si="32"/>
        <v>0</v>
      </c>
      <c r="BD129" s="146">
        <f t="shared" si="33"/>
        <v>0</v>
      </c>
      <c r="BE129" s="146">
        <f t="shared" si="34"/>
        <v>0</v>
      </c>
      <c r="BF129" s="146">
        <f t="shared" si="35"/>
        <v>0</v>
      </c>
      <c r="CB129" s="177">
        <v>8</v>
      </c>
      <c r="CC129" s="177">
        <v>0</v>
      </c>
      <c r="DA129" s="146">
        <v>0</v>
      </c>
    </row>
    <row r="130" spans="1:105" ht="12.75">
      <c r="A130" s="171">
        <v>109</v>
      </c>
      <c r="B130" s="172" t="s">
        <v>318</v>
      </c>
      <c r="C130" s="173" t="s">
        <v>319</v>
      </c>
      <c r="D130" s="174" t="s">
        <v>105</v>
      </c>
      <c r="E130" s="175">
        <v>2.88351</v>
      </c>
      <c r="F130" s="175"/>
      <c r="G130" s="176">
        <f t="shared" si="30"/>
        <v>0</v>
      </c>
      <c r="H130" s="202"/>
      <c r="P130" s="170">
        <v>2</v>
      </c>
      <c r="AB130" s="146">
        <v>8</v>
      </c>
      <c r="AC130" s="146">
        <v>0</v>
      </c>
      <c r="AD130" s="146">
        <v>3</v>
      </c>
      <c r="BA130" s="146">
        <v>1</v>
      </c>
      <c r="BB130" s="146">
        <f t="shared" si="31"/>
        <v>0</v>
      </c>
      <c r="BC130" s="146">
        <f t="shared" si="32"/>
        <v>0</v>
      </c>
      <c r="BD130" s="146">
        <f t="shared" si="33"/>
        <v>0</v>
      </c>
      <c r="BE130" s="146">
        <f t="shared" si="34"/>
        <v>0</v>
      </c>
      <c r="BF130" s="146">
        <f t="shared" si="35"/>
        <v>0</v>
      </c>
      <c r="CB130" s="177">
        <v>8</v>
      </c>
      <c r="CC130" s="177">
        <v>0</v>
      </c>
      <c r="DA130" s="146">
        <v>0</v>
      </c>
    </row>
    <row r="131" spans="1:105" ht="12.75">
      <c r="A131" s="171">
        <v>110</v>
      </c>
      <c r="B131" s="172" t="s">
        <v>320</v>
      </c>
      <c r="C131" s="173" t="s">
        <v>321</v>
      </c>
      <c r="D131" s="174" t="s">
        <v>105</v>
      </c>
      <c r="E131" s="175">
        <v>43.25265</v>
      </c>
      <c r="F131" s="175"/>
      <c r="G131" s="176">
        <f t="shared" si="30"/>
        <v>0</v>
      </c>
      <c r="H131" s="202"/>
      <c r="P131" s="170">
        <v>2</v>
      </c>
      <c r="AB131" s="146">
        <v>8</v>
      </c>
      <c r="AC131" s="146">
        <v>0</v>
      </c>
      <c r="AD131" s="146">
        <v>3</v>
      </c>
      <c r="BA131" s="146">
        <v>1</v>
      </c>
      <c r="BB131" s="146">
        <f t="shared" si="31"/>
        <v>0</v>
      </c>
      <c r="BC131" s="146">
        <f t="shared" si="32"/>
        <v>0</v>
      </c>
      <c r="BD131" s="146">
        <f t="shared" si="33"/>
        <v>0</v>
      </c>
      <c r="BE131" s="146">
        <f t="shared" si="34"/>
        <v>0</v>
      </c>
      <c r="BF131" s="146">
        <f t="shared" si="35"/>
        <v>0</v>
      </c>
      <c r="CB131" s="177">
        <v>8</v>
      </c>
      <c r="CC131" s="177">
        <v>0</v>
      </c>
      <c r="DA131" s="146">
        <v>0</v>
      </c>
    </row>
    <row r="132" spans="1:105" ht="12.75">
      <c r="A132" s="171">
        <v>111</v>
      </c>
      <c r="B132" s="172" t="s">
        <v>322</v>
      </c>
      <c r="C132" s="173" t="s">
        <v>323</v>
      </c>
      <c r="D132" s="174" t="s">
        <v>105</v>
      </c>
      <c r="E132" s="175">
        <v>2.88351</v>
      </c>
      <c r="F132" s="175"/>
      <c r="G132" s="176">
        <f t="shared" si="30"/>
        <v>0</v>
      </c>
      <c r="H132" s="202"/>
      <c r="P132" s="170">
        <v>2</v>
      </c>
      <c r="AB132" s="146">
        <v>8</v>
      </c>
      <c r="AC132" s="146">
        <v>0</v>
      </c>
      <c r="AD132" s="146">
        <v>3</v>
      </c>
      <c r="BA132" s="146">
        <v>1</v>
      </c>
      <c r="BB132" s="146">
        <f t="shared" si="31"/>
        <v>0</v>
      </c>
      <c r="BC132" s="146">
        <f t="shared" si="32"/>
        <v>0</v>
      </c>
      <c r="BD132" s="146">
        <f t="shared" si="33"/>
        <v>0</v>
      </c>
      <c r="BE132" s="146">
        <f t="shared" si="34"/>
        <v>0</v>
      </c>
      <c r="BF132" s="146">
        <f t="shared" si="35"/>
        <v>0</v>
      </c>
      <c r="CB132" s="177">
        <v>8</v>
      </c>
      <c r="CC132" s="177">
        <v>0</v>
      </c>
      <c r="DA132" s="146">
        <v>0</v>
      </c>
    </row>
    <row r="133" spans="1:105" ht="12.75">
      <c r="A133" s="171">
        <v>112</v>
      </c>
      <c r="B133" s="172" t="s">
        <v>324</v>
      </c>
      <c r="C133" s="173" t="s">
        <v>325</v>
      </c>
      <c r="D133" s="174" t="s">
        <v>105</v>
      </c>
      <c r="E133" s="175">
        <v>2.88351</v>
      </c>
      <c r="F133" s="175"/>
      <c r="G133" s="176">
        <f t="shared" si="30"/>
        <v>0</v>
      </c>
      <c r="H133" s="202"/>
      <c r="P133" s="170">
        <v>2</v>
      </c>
      <c r="AB133" s="146">
        <v>8</v>
      </c>
      <c r="AC133" s="146">
        <v>0</v>
      </c>
      <c r="AD133" s="146">
        <v>3</v>
      </c>
      <c r="BA133" s="146">
        <v>1</v>
      </c>
      <c r="BB133" s="146">
        <f t="shared" si="31"/>
        <v>0</v>
      </c>
      <c r="BC133" s="146">
        <f t="shared" si="32"/>
        <v>0</v>
      </c>
      <c r="BD133" s="146">
        <f t="shared" si="33"/>
        <v>0</v>
      </c>
      <c r="BE133" s="146">
        <f t="shared" si="34"/>
        <v>0</v>
      </c>
      <c r="BF133" s="146">
        <f t="shared" si="35"/>
        <v>0</v>
      </c>
      <c r="CB133" s="177">
        <v>8</v>
      </c>
      <c r="CC133" s="177">
        <v>0</v>
      </c>
      <c r="DA133" s="146">
        <v>0</v>
      </c>
    </row>
    <row r="134" spans="1:105" ht="12.75">
      <c r="A134" s="171">
        <v>113</v>
      </c>
      <c r="B134" s="172" t="s">
        <v>326</v>
      </c>
      <c r="C134" s="173" t="s">
        <v>327</v>
      </c>
      <c r="D134" s="174" t="s">
        <v>105</v>
      </c>
      <c r="E134" s="175">
        <v>2.88351</v>
      </c>
      <c r="F134" s="175"/>
      <c r="G134" s="176">
        <f t="shared" si="30"/>
        <v>0</v>
      </c>
      <c r="H134" s="202"/>
      <c r="P134" s="170">
        <v>2</v>
      </c>
      <c r="AB134" s="146">
        <v>8</v>
      </c>
      <c r="AC134" s="146">
        <v>0</v>
      </c>
      <c r="AD134" s="146">
        <v>3</v>
      </c>
      <c r="BA134" s="146">
        <v>1</v>
      </c>
      <c r="BB134" s="146">
        <f t="shared" si="31"/>
        <v>0</v>
      </c>
      <c r="BC134" s="146">
        <f t="shared" si="32"/>
        <v>0</v>
      </c>
      <c r="BD134" s="146">
        <f t="shared" si="33"/>
        <v>0</v>
      </c>
      <c r="BE134" s="146">
        <f t="shared" si="34"/>
        <v>0</v>
      </c>
      <c r="BF134" s="146">
        <f t="shared" si="35"/>
        <v>0</v>
      </c>
      <c r="CB134" s="177">
        <v>8</v>
      </c>
      <c r="CC134" s="177">
        <v>0</v>
      </c>
      <c r="DA134" s="146">
        <v>0</v>
      </c>
    </row>
    <row r="135" spans="1:58" ht="12.75">
      <c r="A135" s="178"/>
      <c r="B135" s="179" t="s">
        <v>76</v>
      </c>
      <c r="C135" s="180" t="str">
        <f>CONCATENATE(B127," ",C127)</f>
        <v>D96 Přesuny suti a vybouraných hmot</v>
      </c>
      <c r="D135" s="181"/>
      <c r="E135" s="182"/>
      <c r="F135" s="183"/>
      <c r="G135" s="184">
        <f>SUM(G127:G134)</f>
        <v>0</v>
      </c>
      <c r="H135" s="184"/>
      <c r="P135" s="170">
        <v>4</v>
      </c>
      <c r="BB135" s="185">
        <f>SUM(BB127:BB134)</f>
        <v>0</v>
      </c>
      <c r="BC135" s="185">
        <f>SUM(BC127:BC134)</f>
        <v>0</v>
      </c>
      <c r="BD135" s="185">
        <f>SUM(BD127:BD134)</f>
        <v>0</v>
      </c>
      <c r="BE135" s="185">
        <f>SUM(BE127:BE134)</f>
        <v>0</v>
      </c>
      <c r="BF135" s="185">
        <f>SUM(BF127:BF134)</f>
        <v>0</v>
      </c>
    </row>
    <row r="136" ht="12.75">
      <c r="E136" s="146"/>
    </row>
    <row r="137" ht="12.75">
      <c r="E137" s="146"/>
    </row>
    <row r="138" ht="12.75">
      <c r="E138" s="146"/>
    </row>
    <row r="139" ht="12.75">
      <c r="E139" s="146"/>
    </row>
    <row r="140" ht="12.75">
      <c r="E140" s="146"/>
    </row>
    <row r="141" ht="12.75">
      <c r="E141" s="146"/>
    </row>
    <row r="142" ht="12.75">
      <c r="E142" s="146"/>
    </row>
    <row r="143" ht="12.75">
      <c r="E143" s="146"/>
    </row>
    <row r="144" ht="12.75">
      <c r="E144" s="146"/>
    </row>
    <row r="145" ht="12.75">
      <c r="E145" s="146"/>
    </row>
    <row r="146" ht="12.75">
      <c r="E146" s="146"/>
    </row>
    <row r="147" ht="12.75">
      <c r="E147" s="146"/>
    </row>
    <row r="148" ht="12.75">
      <c r="E148" s="146"/>
    </row>
    <row r="149" ht="12.75">
      <c r="E149" s="146"/>
    </row>
    <row r="150" ht="12.75">
      <c r="E150" s="146"/>
    </row>
    <row r="151" ht="12.75">
      <c r="E151" s="146"/>
    </row>
    <row r="152" ht="12.75">
      <c r="E152" s="146"/>
    </row>
    <row r="153" ht="12.75">
      <c r="E153" s="146"/>
    </row>
    <row r="154" ht="12.75">
      <c r="E154" s="146"/>
    </row>
    <row r="155" ht="12.75">
      <c r="E155" s="146"/>
    </row>
    <row r="156" ht="12.75">
      <c r="E156" s="146"/>
    </row>
    <row r="157" ht="12.75">
      <c r="E157" s="146"/>
    </row>
    <row r="158" ht="12.75">
      <c r="E158" s="146"/>
    </row>
    <row r="159" spans="1:9" ht="12.75">
      <c r="A159" s="186"/>
      <c r="B159" s="186"/>
      <c r="C159" s="186"/>
      <c r="D159" s="186"/>
      <c r="E159" s="186"/>
      <c r="F159" s="186"/>
      <c r="G159" s="186"/>
      <c r="H159" s="186"/>
      <c r="I159" s="186"/>
    </row>
    <row r="160" spans="1:9" ht="12.75">
      <c r="A160" s="186"/>
      <c r="B160" s="186"/>
      <c r="C160" s="186"/>
      <c r="D160" s="186"/>
      <c r="E160" s="186"/>
      <c r="F160" s="186"/>
      <c r="G160" s="186"/>
      <c r="H160" s="186"/>
      <c r="I160" s="186"/>
    </row>
    <row r="161" spans="1:9" ht="12.75">
      <c r="A161" s="186"/>
      <c r="B161" s="186"/>
      <c r="C161" s="186"/>
      <c r="D161" s="186"/>
      <c r="E161" s="186"/>
      <c r="F161" s="186"/>
      <c r="G161" s="186"/>
      <c r="H161" s="186"/>
      <c r="I161" s="186"/>
    </row>
    <row r="162" spans="1:9" ht="12.75">
      <c r="A162" s="186"/>
      <c r="B162" s="186"/>
      <c r="C162" s="186"/>
      <c r="D162" s="186"/>
      <c r="E162" s="186"/>
      <c r="F162" s="186"/>
      <c r="G162" s="186"/>
      <c r="H162" s="186"/>
      <c r="I162" s="186"/>
    </row>
    <row r="163" ht="12.75">
      <c r="E163" s="146"/>
    </row>
    <row r="164" ht="12.75">
      <c r="E164" s="146"/>
    </row>
    <row r="165" ht="12.75">
      <c r="E165" s="146"/>
    </row>
    <row r="166" ht="12.75">
      <c r="E166" s="146"/>
    </row>
    <row r="167" ht="12.75">
      <c r="E167" s="146"/>
    </row>
    <row r="168" ht="12.75">
      <c r="E168" s="146"/>
    </row>
    <row r="169" ht="12.75">
      <c r="E169" s="146"/>
    </row>
    <row r="170" ht="12.75">
      <c r="E170" s="146"/>
    </row>
    <row r="171" ht="12.75">
      <c r="E171" s="146"/>
    </row>
    <row r="172" ht="12.75">
      <c r="E172" s="146"/>
    </row>
    <row r="173" ht="12.75">
      <c r="E173" s="146"/>
    </row>
    <row r="174" ht="12.75">
      <c r="E174" s="146"/>
    </row>
    <row r="175" ht="12.75">
      <c r="E175" s="146"/>
    </row>
    <row r="176" ht="12.75">
      <c r="E176" s="146"/>
    </row>
    <row r="177" ht="12.75">
      <c r="E177" s="146"/>
    </row>
    <row r="178" ht="12.75">
      <c r="E178" s="146"/>
    </row>
    <row r="179" ht="12.75">
      <c r="E179" s="146"/>
    </row>
    <row r="180" ht="12.75">
      <c r="E180" s="146"/>
    </row>
    <row r="181" ht="12.75">
      <c r="E181" s="146"/>
    </row>
    <row r="182" ht="12.75">
      <c r="E182" s="146"/>
    </row>
    <row r="183" ht="12.75">
      <c r="E183" s="146"/>
    </row>
    <row r="184" ht="12.75">
      <c r="E184" s="146"/>
    </row>
    <row r="185" ht="12.75">
      <c r="E185" s="146"/>
    </row>
    <row r="186" ht="12.75">
      <c r="E186" s="146"/>
    </row>
    <row r="187" ht="12.75">
      <c r="E187" s="146"/>
    </row>
    <row r="188" ht="12.75">
      <c r="E188" s="146"/>
    </row>
    <row r="189" ht="12.75">
      <c r="E189" s="146"/>
    </row>
    <row r="190" ht="12.75">
      <c r="E190" s="146"/>
    </row>
    <row r="191" ht="12.75">
      <c r="E191" s="146"/>
    </row>
    <row r="192" ht="12.75">
      <c r="E192" s="146"/>
    </row>
    <row r="193" ht="12.75">
      <c r="E193" s="146"/>
    </row>
    <row r="194" spans="1:2" ht="12.75">
      <c r="A194" s="187"/>
      <c r="B194" s="187"/>
    </row>
    <row r="195" spans="1:9" ht="12.75">
      <c r="A195" s="186"/>
      <c r="B195" s="186"/>
      <c r="C195" s="189"/>
      <c r="D195" s="189"/>
      <c r="E195" s="190"/>
      <c r="F195" s="189"/>
      <c r="G195" s="191"/>
      <c r="H195" s="191"/>
      <c r="I195" s="191"/>
    </row>
    <row r="196" spans="1:9" ht="12.75">
      <c r="A196" s="192"/>
      <c r="B196" s="192"/>
      <c r="C196" s="186"/>
      <c r="D196" s="186"/>
      <c r="E196" s="193"/>
      <c r="F196" s="186"/>
      <c r="G196" s="186"/>
      <c r="H196" s="186"/>
      <c r="I196" s="186"/>
    </row>
    <row r="197" spans="1:9" ht="12.75">
      <c r="A197" s="186"/>
      <c r="B197" s="186"/>
      <c r="C197" s="186"/>
      <c r="D197" s="186"/>
      <c r="E197" s="193"/>
      <c r="F197" s="186"/>
      <c r="G197" s="186"/>
      <c r="H197" s="186"/>
      <c r="I197" s="186"/>
    </row>
    <row r="198" spans="1:9" ht="12.75">
      <c r="A198" s="186"/>
      <c r="B198" s="186"/>
      <c r="C198" s="186"/>
      <c r="D198" s="186"/>
      <c r="E198" s="193"/>
      <c r="F198" s="186"/>
      <c r="G198" s="186"/>
      <c r="H198" s="186"/>
      <c r="I198" s="186"/>
    </row>
    <row r="199" spans="1:9" ht="12.75">
      <c r="A199" s="186"/>
      <c r="B199" s="186"/>
      <c r="C199" s="186"/>
      <c r="D199" s="186"/>
      <c r="E199" s="193"/>
      <c r="F199" s="186"/>
      <c r="G199" s="186"/>
      <c r="H199" s="186"/>
      <c r="I199" s="186"/>
    </row>
    <row r="200" spans="1:9" ht="12.75">
      <c r="A200" s="186"/>
      <c r="B200" s="186"/>
      <c r="C200" s="186"/>
      <c r="D200" s="186"/>
      <c r="E200" s="193"/>
      <c r="F200" s="186"/>
      <c r="G200" s="186"/>
      <c r="H200" s="186"/>
      <c r="I200" s="186"/>
    </row>
    <row r="201" spans="1:9" ht="12.75">
      <c r="A201" s="186"/>
      <c r="B201" s="186"/>
      <c r="C201" s="186"/>
      <c r="D201" s="186"/>
      <c r="E201" s="193"/>
      <c r="F201" s="186"/>
      <c r="G201" s="186"/>
      <c r="H201" s="186"/>
      <c r="I201" s="186"/>
    </row>
    <row r="202" spans="1:9" ht="12.75">
      <c r="A202" s="186"/>
      <c r="B202" s="186"/>
      <c r="C202" s="186"/>
      <c r="D202" s="186"/>
      <c r="E202" s="193"/>
      <c r="F202" s="186"/>
      <c r="G202" s="186"/>
      <c r="H202" s="186"/>
      <c r="I202" s="186"/>
    </row>
    <row r="203" spans="1:9" ht="12.75">
      <c r="A203" s="186"/>
      <c r="B203" s="186"/>
      <c r="C203" s="186"/>
      <c r="D203" s="186"/>
      <c r="E203" s="193"/>
      <c r="F203" s="186"/>
      <c r="G203" s="186"/>
      <c r="H203" s="186"/>
      <c r="I203" s="186"/>
    </row>
    <row r="204" spans="1:9" ht="12.75">
      <c r="A204" s="186"/>
      <c r="B204" s="186"/>
      <c r="C204" s="186"/>
      <c r="D204" s="186"/>
      <c r="E204" s="193"/>
      <c r="F204" s="186"/>
      <c r="G204" s="186"/>
      <c r="H204" s="186"/>
      <c r="I204" s="186"/>
    </row>
    <row r="205" spans="1:9" ht="12.75">
      <c r="A205" s="186"/>
      <c r="B205" s="186"/>
      <c r="C205" s="186"/>
      <c r="D205" s="186"/>
      <c r="E205" s="193"/>
      <c r="F205" s="186"/>
      <c r="G205" s="186"/>
      <c r="H205" s="186"/>
      <c r="I205" s="186"/>
    </row>
    <row r="206" spans="1:9" ht="12.75">
      <c r="A206" s="186"/>
      <c r="B206" s="186"/>
      <c r="C206" s="186"/>
      <c r="D206" s="186"/>
      <c r="E206" s="193"/>
      <c r="F206" s="186"/>
      <c r="G206" s="186"/>
      <c r="H206" s="186"/>
      <c r="I206" s="186"/>
    </row>
    <row r="207" spans="1:9" ht="12.75">
      <c r="A207" s="186"/>
      <c r="B207" s="186"/>
      <c r="C207" s="186"/>
      <c r="D207" s="186"/>
      <c r="E207" s="193"/>
      <c r="F207" s="186"/>
      <c r="G207" s="186"/>
      <c r="H207" s="186"/>
      <c r="I207" s="186"/>
    </row>
    <row r="208" spans="1:9" ht="12.75">
      <c r="A208" s="186"/>
      <c r="B208" s="186"/>
      <c r="C208" s="186"/>
      <c r="D208" s="186"/>
      <c r="E208" s="193"/>
      <c r="F208" s="186"/>
      <c r="G208" s="186"/>
      <c r="H208" s="186"/>
      <c r="I208" s="186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Ivana Jurečková</cp:lastModifiedBy>
  <cp:lastPrinted>2015-08-12T17:31:05Z</cp:lastPrinted>
  <dcterms:created xsi:type="dcterms:W3CDTF">2015-06-09T06:48:49Z</dcterms:created>
  <dcterms:modified xsi:type="dcterms:W3CDTF">2016-02-17T09:52:09Z</dcterms:modified>
  <cp:category/>
  <cp:version/>
  <cp:contentType/>
  <cp:contentStatus/>
</cp:coreProperties>
</file>