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/>
  </bookViews>
  <sheets>
    <sheet name="říjen" sheetId="4" r:id="rId1"/>
    <sheet name="Graf 10-1" sheetId="1" r:id="rId2"/>
    <sheet name="Graf 10-2" sheetId="2" r:id="rId3"/>
    <sheet name="Graf 10-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M49" i="4"/>
  <c r="AG49"/>
  <c r="U49"/>
  <c r="O49"/>
  <c r="AM48"/>
  <c r="AM51" s="1"/>
  <c r="AG48"/>
  <c r="AG51" s="1"/>
  <c r="U48"/>
  <c r="U51" s="1"/>
  <c r="O48"/>
  <c r="O51" s="1"/>
  <c r="AA33"/>
  <c r="AA32"/>
  <c r="AA34" s="1"/>
  <c r="Y8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D69"/>
  <c r="C69"/>
  <c r="D32"/>
  <c r="D24"/>
  <c r="D3"/>
  <c r="AA35" l="1"/>
  <c r="U50"/>
  <c r="AM50"/>
  <c r="O50"/>
  <c r="AG50"/>
</calcChain>
</file>

<file path=xl/sharedStrings.xml><?xml version="1.0" encoding="utf-8"?>
<sst xmlns="http://schemas.openxmlformats.org/spreadsheetml/2006/main" count="179" uniqueCount="109">
  <si>
    <t>Hodnocení počasí v říjnu</t>
  </si>
  <si>
    <t xml:space="preserve">počet dnů teplotně </t>
  </si>
  <si>
    <t>Umístění aktuálního roku v historii stanice (průměrné hodnoty u teplot, úhrny u srážek)</t>
  </si>
  <si>
    <t>dl. průměr</t>
  </si>
  <si>
    <t>rozdíl</t>
  </si>
  <si>
    <t>max.</t>
  </si>
  <si>
    <t>min.</t>
  </si>
  <si>
    <t>nadnormálních</t>
  </si>
  <si>
    <t>podnormálních</t>
  </si>
  <si>
    <t>prům. teplota:</t>
  </si>
  <si>
    <t>v měsíci</t>
  </si>
  <si>
    <t>průměrná teplota</t>
  </si>
  <si>
    <t>maximální teplota</t>
  </si>
  <si>
    <t>minimální teplota</t>
  </si>
  <si>
    <t>přízemní minimum</t>
  </si>
  <si>
    <t>srážky</t>
  </si>
  <si>
    <t>od poč. roku</t>
  </si>
  <si>
    <t>pořadí od nejvyšší po nejnižší teplotou</t>
  </si>
  <si>
    <t>pořadí podle množství srážek</t>
  </si>
  <si>
    <t>rekordy  + ve dnech</t>
  </si>
  <si>
    <t>rok</t>
  </si>
  <si>
    <t>prům. t.</t>
  </si>
  <si>
    <t xml:space="preserve">pořadí </t>
  </si>
  <si>
    <t xml:space="preserve">teplota </t>
  </si>
  <si>
    <t>mm srážek</t>
  </si>
  <si>
    <t>rekordy - ve dnech</t>
  </si>
  <si>
    <t>maxim. teplota</t>
  </si>
  <si>
    <t>minim. teplota</t>
  </si>
  <si>
    <t>7 a 8</t>
  </si>
  <si>
    <t>přízemní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</si>
  <si>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</si>
  <si>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</si>
  <si>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</si>
  <si>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</si>
  <si>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</si>
  <si>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</si>
  <si>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</si>
  <si>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počet sráž. dnů celkem</t>
  </si>
  <si>
    <t>z toho nad 1 mm</t>
  </si>
  <si>
    <t xml:space="preserve">           nad 10mm</t>
  </si>
  <si>
    <t>2,3,4 a 20 a celý měsíční úhrn.</t>
  </si>
  <si>
    <t>Efektivní teploty kumulativně</t>
  </si>
  <si>
    <t>dlouhodobě.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</si>
  <si>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</si>
  <si>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</si>
  <si>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</si>
  <si>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</si>
  <si>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</si>
  <si>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</si>
  <si>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</si>
  <si>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</si>
  <si>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</si>
  <si>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</si>
  <si>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</si>
  <si>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</si>
  <si>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vítr</t>
  </si>
  <si>
    <t>směr</t>
  </si>
  <si>
    <t>%</t>
  </si>
  <si>
    <t>rychlost</t>
  </si>
  <si>
    <t>m/sec</t>
  </si>
  <si>
    <t xml:space="preserve">v % výskytu </t>
  </si>
  <si>
    <t>klid</t>
  </si>
  <si>
    <t>JJZ</t>
  </si>
  <si>
    <t xml:space="preserve">z pozorovacích </t>
  </si>
  <si>
    <t>SSV</t>
  </si>
  <si>
    <t>JZ</t>
  </si>
  <si>
    <t>sm.odch.</t>
  </si>
  <si>
    <t>termínů</t>
  </si>
  <si>
    <t>SV</t>
  </si>
  <si>
    <t>ZJZ</t>
  </si>
  <si>
    <t>prům + sm. odch.</t>
  </si>
  <si>
    <t>VSV</t>
  </si>
  <si>
    <t>Z</t>
  </si>
  <si>
    <t>prům- sm. odch.</t>
  </si>
  <si>
    <t>V</t>
  </si>
  <si>
    <t>ZSZ</t>
  </si>
  <si>
    <t>VJV</t>
  </si>
  <si>
    <t>SZ</t>
  </si>
  <si>
    <t>JV</t>
  </si>
  <si>
    <t>SSZ</t>
  </si>
  <si>
    <t>JVJ</t>
  </si>
  <si>
    <t>S</t>
  </si>
  <si>
    <t>J</t>
  </si>
  <si>
    <t>Oblačnost</t>
  </si>
  <si>
    <t xml:space="preserve">počet </t>
  </si>
  <si>
    <t xml:space="preserve">v desetinách </t>
  </si>
  <si>
    <t>jasno                           0</t>
  </si>
  <si>
    <t>pokryté oblohy</t>
  </si>
  <si>
    <t>zataženo                    10</t>
  </si>
  <si>
    <t>celkem</t>
  </si>
  <si>
    <t>stav půdy (povrch)</t>
  </si>
  <si>
    <t>počet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</si>
  <si>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</si>
  <si>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</si>
  <si>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</si>
  <si>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</si>
  <si>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</si>
  <si>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</si>
  <si>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</si>
  <si>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</si>
  <si>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</si>
  <si>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</si>
  <si>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Říjen byl proti dlouhodobému průměru chladnější o 0,8oC, což je hodnoceno jako normální</t>
  </si>
  <si>
    <t>Srážkově jde o absolutně nejdeštivější říjen v historii stanice a dosavadní rekord z roku 1998, byl přrékonán o 27 mm</t>
  </si>
  <si>
    <t>Normál byl překonán o 178%, což je hodnoceno jako silně nadnormální.</t>
  </si>
  <si>
    <t>Umístění v rámci historie je na této stránce.</t>
  </si>
  <si>
    <t>Zajímavé je, že průměrná i maximální teplota je pod dlouhodobým průměrem,</t>
  </si>
  <si>
    <t xml:space="preserve">Přízemní minimum je nad dlouhodobým průměrem. Je to dáno zřejmě velkou oblačností, která panovala </t>
  </si>
  <si>
    <t>po většinu měsíce.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</si>
</sst>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211">
    <xf numFmtId="0" fontId="0" fillId="0" borderId="0" xfId="0"/>
    <xf numFmtId="0" fontId="4" fillId="0" borderId="0" xfId="14" applyFont="1"/>
    <xf numFmtId="0" fontId="2" fillId="0" borderId="0" xfId="14"/>
    <xf numFmtId="0" fontId="2" fillId="0" borderId="0" xfId="14" applyFont="1"/>
    <xf numFmtId="0" fontId="4" fillId="0" borderId="1" xfId="14" applyFont="1" applyBorder="1"/>
    <xf numFmtId="0" fontId="2" fillId="0" borderId="2" xfId="14" applyBorder="1"/>
    <xf numFmtId="0" fontId="4" fillId="0" borderId="2" xfId="14" applyFont="1" applyBorder="1"/>
    <xf numFmtId="0" fontId="4" fillId="0" borderId="3" xfId="14" applyFont="1" applyBorder="1"/>
    <xf numFmtId="0" fontId="5" fillId="0" borderId="4" xfId="14" applyFont="1" applyFill="1" applyBorder="1"/>
    <xf numFmtId="0" fontId="5" fillId="0" borderId="0" xfId="14" applyFont="1" applyFill="1" applyBorder="1"/>
    <xf numFmtId="0" fontId="2" fillId="0" borderId="5" xfId="14" applyBorder="1"/>
    <xf numFmtId="164" fontId="2" fillId="0" borderId="5" xfId="14" applyNumberFormat="1" applyBorder="1"/>
    <xf numFmtId="164" fontId="2" fillId="0" borderId="2" xfId="14" applyNumberFormat="1" applyBorder="1"/>
    <xf numFmtId="164" fontId="2" fillId="0" borderId="3" xfId="14" applyNumberFormat="1" applyBorder="1"/>
    <xf numFmtId="0" fontId="2" fillId="0" borderId="6" xfId="14" applyBorder="1"/>
    <xf numFmtId="0" fontId="2" fillId="0" borderId="7" xfId="14" applyBorder="1"/>
    <xf numFmtId="0" fontId="4" fillId="0" borderId="8" xfId="14" applyFont="1" applyBorder="1"/>
    <xf numFmtId="0" fontId="2" fillId="0" borderId="9" xfId="14" applyBorder="1"/>
    <xf numFmtId="164" fontId="2" fillId="0" borderId="9" xfId="14" applyNumberFormat="1" applyBorder="1"/>
    <xf numFmtId="164" fontId="2" fillId="0" borderId="10" xfId="14" applyNumberFormat="1" applyBorder="1"/>
    <xf numFmtId="164" fontId="2" fillId="0" borderId="11" xfId="14" applyNumberFormat="1" applyBorder="1"/>
    <xf numFmtId="0" fontId="2" fillId="0" borderId="10" xfId="14" applyBorder="1"/>
    <xf numFmtId="0" fontId="2" fillId="2" borderId="26" xfId="14" applyFill="1" applyBorder="1"/>
    <xf numFmtId="0" fontId="2" fillId="0" borderId="28" xfId="14" applyBorder="1"/>
    <xf numFmtId="164" fontId="2" fillId="0" borderId="28" xfId="14" applyNumberFormat="1" applyBorder="1"/>
    <xf numFmtId="0" fontId="2" fillId="2" borderId="31" xfId="14" applyFill="1" applyBorder="1"/>
    <xf numFmtId="164" fontId="2" fillId="0" borderId="12" xfId="14" applyNumberFormat="1" applyBorder="1"/>
    <xf numFmtId="164" fontId="2" fillId="0" borderId="33" xfId="14" applyNumberFormat="1" applyBorder="1"/>
    <xf numFmtId="0" fontId="2" fillId="0" borderId="35" xfId="14" applyBorder="1"/>
    <xf numFmtId="0" fontId="2" fillId="0" borderId="8" xfId="14" applyBorder="1"/>
    <xf numFmtId="0" fontId="2" fillId="0" borderId="36" xfId="14" applyBorder="1"/>
    <xf numFmtId="0" fontId="2" fillId="0" borderId="39" xfId="14" applyBorder="1"/>
    <xf numFmtId="0" fontId="6" fillId="0" borderId="40" xfId="14" applyFont="1" applyBorder="1"/>
    <xf numFmtId="0" fontId="2" fillId="0" borderId="41" xfId="14" applyBorder="1"/>
    <xf numFmtId="0" fontId="2" fillId="0" borderId="12" xfId="14" applyBorder="1"/>
    <xf numFmtId="0" fontId="2" fillId="0" borderId="42" xfId="14" applyBorder="1"/>
    <xf numFmtId="0" fontId="2" fillId="0" borderId="0" xfId="14" applyBorder="1"/>
    <xf numFmtId="0" fontId="2" fillId="0" borderId="20" xfId="14" applyBorder="1"/>
    <xf numFmtId="0" fontId="2" fillId="0" borderId="43" xfId="14" applyBorder="1"/>
    <xf numFmtId="0" fontId="2" fillId="0" borderId="44" xfId="14" applyBorder="1"/>
    <xf numFmtId="0" fontId="4" fillId="0" borderId="28" xfId="14" applyFont="1" applyBorder="1"/>
    <xf numFmtId="0" fontId="4" fillId="0" borderId="45" xfId="14" applyFont="1" applyBorder="1"/>
    <xf numFmtId="0" fontId="4" fillId="0" borderId="39" xfId="14" applyFont="1" applyBorder="1"/>
    <xf numFmtId="0" fontId="4" fillId="0" borderId="46" xfId="14" applyFont="1" applyFill="1" applyBorder="1"/>
    <xf numFmtId="164" fontId="2" fillId="0" borderId="47" xfId="14" applyNumberFormat="1" applyBorder="1"/>
    <xf numFmtId="0" fontId="2" fillId="0" borderId="33" xfId="14" applyBorder="1"/>
    <xf numFmtId="0" fontId="2" fillId="0" borderId="40" xfId="14" applyBorder="1"/>
    <xf numFmtId="0" fontId="2" fillId="0" borderId="52" xfId="14" applyBorder="1"/>
    <xf numFmtId="0" fontId="4" fillId="0" borderId="52" xfId="14" applyFont="1" applyBorder="1"/>
    <xf numFmtId="0" fontId="4" fillId="0" borderId="35" xfId="14" applyFont="1" applyBorder="1"/>
    <xf numFmtId="0" fontId="4" fillId="0" borderId="47" xfId="14" applyFont="1" applyBorder="1"/>
    <xf numFmtId="164" fontId="2" fillId="0" borderId="27" xfId="14" applyNumberFormat="1" applyBorder="1"/>
    <xf numFmtId="164" fontId="2" fillId="0" borderId="32" xfId="14" applyNumberFormat="1" applyBorder="1"/>
    <xf numFmtId="0" fontId="4" fillId="0" borderId="40" xfId="14" applyFont="1" applyBorder="1"/>
    <xf numFmtId="0" fontId="2" fillId="0" borderId="41" xfId="14" applyFont="1" applyBorder="1"/>
    <xf numFmtId="0" fontId="2" fillId="0" borderId="53" xfId="14" applyBorder="1"/>
    <xf numFmtId="0" fontId="2" fillId="0" borderId="13" xfId="14" applyBorder="1"/>
    <xf numFmtId="1" fontId="2" fillId="0" borderId="9" xfId="14" applyNumberFormat="1" applyFill="1" applyBorder="1" applyAlignment="1">
      <alignment horizontal="center"/>
    </xf>
    <xf numFmtId="1" fontId="2" fillId="0" borderId="32" xfId="14" applyNumberFormat="1" applyFill="1" applyBorder="1" applyAlignment="1">
      <alignment horizontal="center"/>
    </xf>
    <xf numFmtId="0" fontId="6" fillId="2" borderId="9" xfId="14" applyFont="1" applyFill="1" applyBorder="1"/>
    <xf numFmtId="0" fontId="6" fillId="2" borderId="13" xfId="14" applyFont="1" applyFill="1" applyBorder="1"/>
    <xf numFmtId="1" fontId="6" fillId="2" borderId="9" xfId="14" applyNumberFormat="1" applyFont="1" applyFill="1" applyBorder="1"/>
    <xf numFmtId="1" fontId="6" fillId="2" borderId="32" xfId="14" applyNumberFormat="1" applyFont="1" applyFill="1" applyBorder="1"/>
    <xf numFmtId="0" fontId="6" fillId="2" borderId="10" xfId="14" applyFont="1" applyFill="1" applyBorder="1"/>
    <xf numFmtId="0" fontId="6" fillId="2" borderId="21" xfId="14" applyFont="1" applyFill="1" applyBorder="1"/>
    <xf numFmtId="1" fontId="6" fillId="2" borderId="10" xfId="14" applyNumberFormat="1" applyFont="1" applyFill="1" applyBorder="1"/>
    <xf numFmtId="1" fontId="6" fillId="2" borderId="11" xfId="14" applyNumberFormat="1" applyFont="1" applyFill="1" applyBorder="1"/>
    <xf numFmtId="0" fontId="6" fillId="2" borderId="28" xfId="14" applyFont="1" applyFill="1" applyBorder="1"/>
    <xf numFmtId="0" fontId="6" fillId="2" borderId="14" xfId="14" applyFont="1" applyFill="1" applyBorder="1"/>
    <xf numFmtId="1" fontId="6" fillId="2" borderId="39" xfId="14" applyNumberFormat="1" applyFont="1" applyFill="1" applyBorder="1"/>
    <xf numFmtId="164" fontId="6" fillId="2" borderId="40" xfId="14" applyNumberFormat="1" applyFont="1" applyFill="1" applyBorder="1"/>
    <xf numFmtId="164" fontId="6" fillId="2" borderId="41" xfId="14" applyNumberFormat="1" applyFont="1" applyFill="1" applyBorder="1"/>
    <xf numFmtId="1" fontId="6" fillId="2" borderId="12" xfId="14" applyNumberFormat="1" applyFont="1" applyFill="1" applyBorder="1"/>
    <xf numFmtId="164" fontId="6" fillId="2" borderId="42" xfId="14" applyNumberFormat="1" applyFont="1" applyFill="1" applyBorder="1"/>
    <xf numFmtId="164" fontId="6" fillId="2" borderId="0" xfId="14" applyNumberFormat="1" applyFont="1" applyFill="1" applyBorder="1"/>
    <xf numFmtId="0" fontId="6" fillId="2" borderId="35" xfId="14" applyFont="1" applyFill="1" applyBorder="1"/>
    <xf numFmtId="0" fontId="6" fillId="2" borderId="37" xfId="14" applyFont="1" applyFill="1" applyBorder="1"/>
    <xf numFmtId="1" fontId="6" fillId="2" borderId="33" xfId="14" applyNumberFormat="1" applyFont="1" applyFill="1" applyBorder="1"/>
    <xf numFmtId="0" fontId="8" fillId="0" borderId="40" xfId="14" applyFont="1" applyBorder="1"/>
    <xf numFmtId="0" fontId="9" fillId="2" borderId="1" xfId="14" applyFont="1" applyFill="1" applyBorder="1"/>
    <xf numFmtId="164" fontId="9" fillId="2" borderId="3" xfId="14" applyNumberFormat="1" applyFont="1" applyFill="1" applyBorder="1"/>
    <xf numFmtId="164" fontId="9" fillId="2" borderId="18" xfId="14" applyNumberFormat="1" applyFont="1" applyFill="1" applyBorder="1"/>
    <xf numFmtId="0" fontId="2" fillId="0" borderId="42" xfId="14" applyFont="1" applyBorder="1"/>
    <xf numFmtId="0" fontId="9" fillId="2" borderId="36" xfId="14" applyFont="1" applyFill="1" applyBorder="1"/>
    <xf numFmtId="164" fontId="9" fillId="2" borderId="56" xfId="14" applyNumberFormat="1" applyFont="1" applyFill="1" applyBorder="1"/>
    <xf numFmtId="164" fontId="9" fillId="2" borderId="57" xfId="14" applyNumberFormat="1" applyFont="1" applyFill="1" applyBorder="1"/>
    <xf numFmtId="0" fontId="4" fillId="0" borderId="56" xfId="14" applyFont="1" applyBorder="1"/>
    <xf numFmtId="0" fontId="6" fillId="2" borderId="61" xfId="14" applyFont="1" applyFill="1" applyBorder="1" applyAlignment="1">
      <alignment horizontal="right"/>
    </xf>
    <xf numFmtId="0" fontId="2" fillId="0" borderId="28" xfId="14" applyFont="1" applyBorder="1" applyAlignment="1">
      <alignment horizontal="right"/>
    </xf>
    <xf numFmtId="164" fontId="2" fillId="0" borderId="46" xfId="14" applyNumberFormat="1" applyBorder="1"/>
    <xf numFmtId="0" fontId="2" fillId="0" borderId="62" xfId="14" applyFont="1" applyBorder="1"/>
    <xf numFmtId="0" fontId="2" fillId="0" borderId="29" xfId="14" applyFont="1" applyBorder="1" applyAlignment="1">
      <alignment horizontal="right"/>
    </xf>
    <xf numFmtId="0" fontId="2" fillId="0" borderId="9" xfId="14" applyFont="1" applyBorder="1" applyAlignment="1">
      <alignment horizontal="right"/>
    </xf>
    <xf numFmtId="0" fontId="2" fillId="0" borderId="31" xfId="14" applyBorder="1"/>
    <xf numFmtId="0" fontId="2" fillId="0" borderId="58" xfId="14" applyFont="1" applyBorder="1" applyAlignment="1">
      <alignment horizontal="right"/>
    </xf>
    <xf numFmtId="0" fontId="2" fillId="0" borderId="10" xfId="14" applyBorder="1" applyAlignment="1">
      <alignment horizontal="right"/>
    </xf>
    <xf numFmtId="0" fontId="2" fillId="0" borderId="11" xfId="14" applyBorder="1"/>
    <xf numFmtId="0" fontId="2" fillId="0" borderId="60" xfId="14" applyBorder="1"/>
    <xf numFmtId="0" fontId="4" fillId="2" borderId="1" xfId="14" applyFont="1" applyFill="1" applyBorder="1"/>
    <xf numFmtId="0" fontId="11" fillId="2" borderId="2" xfId="14" applyFont="1" applyFill="1" applyBorder="1"/>
    <xf numFmtId="0" fontId="11" fillId="2" borderId="3" xfId="14" applyFont="1" applyFill="1" applyBorder="1"/>
    <xf numFmtId="0" fontId="2" fillId="2" borderId="8" xfId="14" applyFont="1" applyFill="1" applyBorder="1"/>
    <xf numFmtId="0" fontId="6" fillId="2" borderId="5" xfId="14" applyFont="1" applyFill="1" applyBorder="1"/>
    <xf numFmtId="164" fontId="6" fillId="2" borderId="27" xfId="14" applyNumberFormat="1" applyFont="1" applyFill="1" applyBorder="1"/>
    <xf numFmtId="0" fontId="2" fillId="2" borderId="8" xfId="14" applyFill="1" applyBorder="1"/>
    <xf numFmtId="164" fontId="6" fillId="2" borderId="32" xfId="14" applyNumberFormat="1" applyFont="1" applyFill="1" applyBorder="1"/>
    <xf numFmtId="164" fontId="6" fillId="2" borderId="11" xfId="14" applyNumberFormat="1" applyFont="1" applyFill="1" applyBorder="1"/>
    <xf numFmtId="0" fontId="2" fillId="2" borderId="36" xfId="14" applyFill="1" applyBorder="1"/>
    <xf numFmtId="0" fontId="11" fillId="2" borderId="63" xfId="14" applyFont="1" applyFill="1" applyBorder="1"/>
    <xf numFmtId="164" fontId="11" fillId="2" borderId="7" xfId="14" applyNumberFormat="1" applyFont="1" applyFill="1" applyBorder="1"/>
    <xf numFmtId="0" fontId="4" fillId="2" borderId="40" xfId="14" applyFont="1" applyFill="1" applyBorder="1"/>
    <xf numFmtId="0" fontId="9" fillId="2" borderId="18" xfId="14" applyFont="1" applyFill="1" applyBorder="1"/>
    <xf numFmtId="0" fontId="9" fillId="2" borderId="2" xfId="14" applyFont="1" applyFill="1" applyBorder="1"/>
    <xf numFmtId="0" fontId="9" fillId="2" borderId="3" xfId="14" applyFont="1" applyFill="1" applyBorder="1"/>
    <xf numFmtId="0" fontId="6" fillId="2" borderId="64" xfId="14" applyFont="1" applyFill="1" applyBorder="1"/>
    <xf numFmtId="0" fontId="6" fillId="2" borderId="65" xfId="14" applyFont="1" applyFill="1" applyBorder="1"/>
    <xf numFmtId="0" fontId="2" fillId="2" borderId="65" xfId="14" applyFont="1" applyFill="1" applyBorder="1"/>
    <xf numFmtId="0" fontId="6" fillId="2" borderId="31" xfId="14" applyFont="1" applyFill="1" applyBorder="1"/>
    <xf numFmtId="0" fontId="2" fillId="2" borderId="66" xfId="14" applyFont="1" applyFill="1" applyBorder="1"/>
    <xf numFmtId="0" fontId="6" fillId="2" borderId="60" xfId="14" applyFont="1" applyFill="1" applyBorder="1"/>
    <xf numFmtId="0" fontId="4" fillId="2" borderId="43" xfId="14" applyFont="1" applyFill="1" applyBorder="1"/>
    <xf numFmtId="0" fontId="9" fillId="2" borderId="57" xfId="14" applyFont="1" applyFill="1" applyBorder="1"/>
    <xf numFmtId="0" fontId="9" fillId="2" borderId="52" xfId="14" applyFont="1" applyFill="1" applyBorder="1"/>
    <xf numFmtId="0" fontId="2" fillId="0" borderId="0" xfId="14" applyFont="1" applyFill="1" applyBorder="1"/>
    <xf numFmtId="0" fontId="2" fillId="0" borderId="12" xfId="14" applyBorder="1" applyAlignment="1">
      <alignment horizontal="center"/>
    </xf>
    <xf numFmtId="0" fontId="2" fillId="0" borderId="13" xfId="14" applyBorder="1" applyAlignment="1">
      <alignment horizontal="center"/>
    </xf>
    <xf numFmtId="0" fontId="2" fillId="0" borderId="34" xfId="14" applyBorder="1" applyAlignment="1">
      <alignment horizontal="center"/>
    </xf>
    <xf numFmtId="0" fontId="2" fillId="0" borderId="20" xfId="14" applyBorder="1" applyAlignment="1">
      <alignment horizontal="center"/>
    </xf>
    <xf numFmtId="0" fontId="2" fillId="0" borderId="21" xfId="14" applyBorder="1" applyAlignment="1">
      <alignment horizontal="center"/>
    </xf>
    <xf numFmtId="0" fontId="2" fillId="0" borderId="37" xfId="14" applyBorder="1" applyAlignment="1">
      <alignment horizontal="center"/>
    </xf>
    <xf numFmtId="0" fontId="2" fillId="0" borderId="38" xfId="14" applyBorder="1" applyAlignment="1">
      <alignment horizontal="center"/>
    </xf>
    <xf numFmtId="0" fontId="2" fillId="0" borderId="48" xfId="14" applyFont="1" applyBorder="1" applyAlignment="1">
      <alignment horizontal="center"/>
    </xf>
    <xf numFmtId="0" fontId="2" fillId="0" borderId="44" xfId="14" applyBorder="1" applyAlignment="1">
      <alignment horizontal="center"/>
    </xf>
    <xf numFmtId="0" fontId="2" fillId="0" borderId="49" xfId="14" applyBorder="1" applyAlignment="1">
      <alignment horizontal="center"/>
    </xf>
    <xf numFmtId="0" fontId="4" fillId="0" borderId="24" xfId="14" applyFont="1" applyBorder="1" applyAlignment="1">
      <alignment horizontal="center"/>
    </xf>
    <xf numFmtId="0" fontId="4" fillId="0" borderId="50" xfId="14" applyFont="1" applyBorder="1" applyAlignment="1">
      <alignment horizontal="center"/>
    </xf>
    <xf numFmtId="0" fontId="4" fillId="0" borderId="51" xfId="14" applyFont="1" applyBorder="1" applyAlignment="1">
      <alignment horizontal="center"/>
    </xf>
    <xf numFmtId="0" fontId="2" fillId="0" borderId="14" xfId="14" applyBorder="1" applyAlignment="1">
      <alignment horizontal="center"/>
    </xf>
    <xf numFmtId="0" fontId="2" fillId="0" borderId="15" xfId="14" applyBorder="1" applyAlignment="1">
      <alignment horizontal="center"/>
    </xf>
    <xf numFmtId="0" fontId="2" fillId="0" borderId="22" xfId="14" applyBorder="1" applyAlignment="1">
      <alignment horizontal="center"/>
    </xf>
    <xf numFmtId="0" fontId="2" fillId="0" borderId="20" xfId="14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/>
    <xf numFmtId="0" fontId="0" fillId="2" borderId="18" xfId="0" applyFill="1" applyBorder="1"/>
    <xf numFmtId="0" fontId="0" fillId="2" borderId="3" xfId="0" applyFill="1" applyBorder="1"/>
    <xf numFmtId="0" fontId="0" fillId="3" borderId="3" xfId="0" applyFill="1" applyBorder="1"/>
    <xf numFmtId="0" fontId="0" fillId="0" borderId="19" xfId="0" applyBorder="1"/>
    <xf numFmtId="0" fontId="0" fillId="2" borderId="23" xfId="0" applyFill="1" applyBorder="1"/>
    <xf numFmtId="164" fontId="0" fillId="2" borderId="24" xfId="0" applyNumberFormat="1" applyFill="1" applyBorder="1"/>
    <xf numFmtId="0" fontId="0" fillId="2" borderId="25" xfId="0" applyFill="1" applyBorder="1"/>
    <xf numFmtId="0" fontId="0" fillId="2" borderId="26" xfId="0" applyFill="1" applyBorder="1"/>
    <xf numFmtId="164" fontId="0" fillId="3" borderId="27" xfId="0" applyNumberFormat="1" applyFill="1" applyBorder="1"/>
    <xf numFmtId="0" fontId="0" fillId="0" borderId="23" xfId="0" applyBorder="1"/>
    <xf numFmtId="164" fontId="0" fillId="0" borderId="24" xfId="0" applyNumberFormat="1" applyBorder="1"/>
    <xf numFmtId="0" fontId="0" fillId="0" borderId="25" xfId="0" applyBorder="1"/>
    <xf numFmtId="164" fontId="0" fillId="2" borderId="27" xfId="0" applyNumberFormat="1" applyFill="1" applyBorder="1"/>
    <xf numFmtId="0" fontId="0" fillId="2" borderId="24" xfId="0" applyFill="1" applyBorder="1"/>
    <xf numFmtId="0" fontId="0" fillId="4" borderId="26" xfId="0" applyFill="1" applyBorder="1"/>
    <xf numFmtId="0" fontId="0" fillId="3" borderId="27" xfId="0" applyFill="1" applyBorder="1"/>
    <xf numFmtId="0" fontId="0" fillId="2" borderId="29" xfId="0" applyFill="1" applyBorder="1"/>
    <xf numFmtId="164" fontId="0" fillId="2" borderId="12" xfId="0" applyNumberFormat="1" applyFill="1" applyBorder="1"/>
    <xf numFmtId="0" fontId="0" fillId="2" borderId="30" xfId="0" applyFill="1" applyBorder="1"/>
    <xf numFmtId="0" fontId="0" fillId="2" borderId="31" xfId="0" applyFill="1" applyBorder="1"/>
    <xf numFmtId="164" fontId="0" fillId="3" borderId="32" xfId="0" applyNumberFormat="1" applyFill="1" applyBorder="1"/>
    <xf numFmtId="0" fontId="0" fillId="0" borderId="29" xfId="0" applyBorder="1"/>
    <xf numFmtId="164" fontId="0" fillId="0" borderId="12" xfId="0" applyNumberFormat="1" applyBorder="1"/>
    <xf numFmtId="0" fontId="0" fillId="0" borderId="30" xfId="0" applyBorder="1"/>
    <xf numFmtId="164" fontId="0" fillId="2" borderId="32" xfId="0" applyNumberFormat="1" applyFill="1" applyBorder="1"/>
    <xf numFmtId="0" fontId="0" fillId="2" borderId="12" xfId="0" applyFill="1" applyBorder="1"/>
    <xf numFmtId="0" fontId="0" fillId="3" borderId="32" xfId="0" applyFill="1" applyBorder="1"/>
    <xf numFmtId="0" fontId="0" fillId="2" borderId="32" xfId="0" applyFill="1" applyBorder="1"/>
    <xf numFmtId="0" fontId="0" fillId="4" borderId="29" xfId="0" applyFill="1" applyBorder="1"/>
    <xf numFmtId="0" fontId="0" fillId="4" borderId="31" xfId="0" applyFill="1" applyBorder="1"/>
    <xf numFmtId="164" fontId="0" fillId="5" borderId="32" xfId="0" applyNumberFormat="1" applyFill="1" applyBorder="1"/>
    <xf numFmtId="0" fontId="0" fillId="0" borderId="54" xfId="0" applyBorder="1"/>
    <xf numFmtId="164" fontId="0" fillId="0" borderId="33" xfId="0" applyNumberFormat="1" applyBorder="1"/>
    <xf numFmtId="164" fontId="0" fillId="5" borderId="47" xfId="0" applyNumberFormat="1" applyFill="1" applyBorder="1"/>
    <xf numFmtId="0" fontId="0" fillId="0" borderId="58" xfId="0" applyBorder="1"/>
    <xf numFmtId="164" fontId="0" fillId="0" borderId="20" xfId="0" applyNumberFormat="1" applyBorder="1"/>
    <xf numFmtId="0" fontId="0" fillId="0" borderId="59" xfId="0" applyBorder="1"/>
    <xf numFmtId="164" fontId="0" fillId="5" borderId="11" xfId="0" applyNumberFormat="1" applyFill="1" applyBorder="1"/>
    <xf numFmtId="0" fontId="0" fillId="0" borderId="0" xfId="0" applyBorder="1"/>
    <xf numFmtId="164" fontId="0" fillId="0" borderId="0" xfId="0" applyNumberFormat="1" applyBorder="1"/>
    <xf numFmtId="164" fontId="0" fillId="2" borderId="0" xfId="0" applyNumberFormat="1" applyFill="1" applyBorder="1"/>
    <xf numFmtId="164" fontId="0" fillId="3" borderId="0" xfId="0" applyNumberFormat="1" applyFill="1" applyBorder="1"/>
    <xf numFmtId="164" fontId="0" fillId="5" borderId="0" xfId="0" applyNumberFormat="1" applyFill="1" applyBorder="1"/>
    <xf numFmtId="0" fontId="0" fillId="5" borderId="32" xfId="0" applyFill="1" applyBorder="1"/>
    <xf numFmtId="0" fontId="0" fillId="2" borderId="54" xfId="0" applyFill="1" applyBorder="1"/>
    <xf numFmtId="164" fontId="0" fillId="2" borderId="33" xfId="0" applyNumberFormat="1" applyFill="1" applyBorder="1"/>
    <xf numFmtId="0" fontId="0" fillId="2" borderId="19" xfId="0" applyFill="1" applyBorder="1"/>
    <xf numFmtId="0" fontId="0" fillId="2" borderId="55" xfId="0" applyFill="1" applyBorder="1"/>
    <xf numFmtId="164" fontId="0" fillId="2" borderId="47" xfId="0" applyNumberFormat="1" applyFill="1" applyBorder="1"/>
    <xf numFmtId="0" fontId="0" fillId="2" borderId="33" xfId="0" applyFill="1" applyBorder="1"/>
    <xf numFmtId="0" fontId="0" fillId="5" borderId="47" xfId="0" applyFill="1" applyBorder="1"/>
    <xf numFmtId="0" fontId="0" fillId="2" borderId="58" xfId="0" applyFill="1" applyBorder="1"/>
    <xf numFmtId="164" fontId="0" fillId="2" borderId="20" xfId="0" applyNumberFormat="1" applyFill="1" applyBorder="1"/>
    <xf numFmtId="0" fontId="0" fillId="2" borderId="59" xfId="0" applyFill="1" applyBorder="1"/>
    <xf numFmtId="0" fontId="0" fillId="2" borderId="60" xfId="0" applyFill="1" applyBorder="1"/>
    <xf numFmtId="164" fontId="0" fillId="2" borderId="11" xfId="0" applyNumberFormat="1" applyFill="1" applyBorder="1"/>
    <xf numFmtId="0" fontId="0" fillId="2" borderId="20" xfId="0" applyFill="1" applyBorder="1"/>
    <xf numFmtId="0" fontId="0" fillId="5" borderId="11" xfId="0" applyFill="1" applyBorder="1"/>
    <xf numFmtId="164" fontId="0" fillId="0" borderId="0" xfId="0" applyNumberFormat="1"/>
    <xf numFmtId="0" fontId="0" fillId="0" borderId="41" xfId="0" applyBorder="1"/>
    <xf numFmtId="0" fontId="10" fillId="0" borderId="41" xfId="0" applyFont="1" applyBorder="1"/>
    <xf numFmtId="164" fontId="10" fillId="2" borderId="41" xfId="0" applyNumberFormat="1" applyFont="1" applyFill="1" applyBorder="1"/>
    <xf numFmtId="164" fontId="0" fillId="3" borderId="0" xfId="0" applyNumberFormat="1" applyFill="1"/>
    <xf numFmtId="164" fontId="0" fillId="5" borderId="0" xfId="0" applyNumberFormat="1" applyFill="1"/>
  </cellXfs>
  <cellStyles count="19">
    <cellStyle name="normální" xfId="0" builtinId="0"/>
    <cellStyle name="normální 10" xfId="1"/>
    <cellStyle name="normální 10 2" xfId="2"/>
    <cellStyle name="normální 11" xfId="3"/>
    <cellStyle name="normální 12" xfId="4"/>
    <cellStyle name="normální 2" xfId="5"/>
    <cellStyle name="normální 2 2" xfId="6"/>
    <cellStyle name="normální 2 2 2" xfId="7"/>
    <cellStyle name="normální 2 2 2 2" xfId="8"/>
    <cellStyle name="normální 3" xfId="9"/>
    <cellStyle name="normální 3 2" xfId="10"/>
    <cellStyle name="normální 4" xfId="11"/>
    <cellStyle name="normální 5" xfId="12"/>
    <cellStyle name="normální 5 2" xfId="13"/>
    <cellStyle name="normální 6" xfId="14"/>
    <cellStyle name="normální 7" xfId="15"/>
    <cellStyle name="normální 8" xfId="16"/>
    <cellStyle name="normální 8 2" xfId="17"/>
    <cellStyle name="normální 9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říjnu</a:t>
            </a:r>
            <a:r>
              <a:rPr lang="en-US"/>
              <a:t> 201</a:t>
            </a:r>
            <a:r>
              <a:rPr lang="cs-CZ"/>
              <a:t>6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'[1]říjen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'!$B$50:$B$80</c:f>
              <c:numCache>
                <c:formatCode>General</c:formatCode>
                <c:ptCount val="31"/>
                <c:pt idx="0">
                  <c:v>24</c:v>
                </c:pt>
                <c:pt idx="1">
                  <c:v>21.4</c:v>
                </c:pt>
                <c:pt idx="2">
                  <c:v>15.2</c:v>
                </c:pt>
                <c:pt idx="3">
                  <c:v>11.8</c:v>
                </c:pt>
                <c:pt idx="4">
                  <c:v>8.6</c:v>
                </c:pt>
                <c:pt idx="5">
                  <c:v>8.4</c:v>
                </c:pt>
                <c:pt idx="6">
                  <c:v>7.4</c:v>
                </c:pt>
                <c:pt idx="7">
                  <c:v>11</c:v>
                </c:pt>
                <c:pt idx="8">
                  <c:v>11.1</c:v>
                </c:pt>
                <c:pt idx="9">
                  <c:v>11.1</c:v>
                </c:pt>
                <c:pt idx="10">
                  <c:v>8.1</c:v>
                </c:pt>
                <c:pt idx="11">
                  <c:v>7.8</c:v>
                </c:pt>
                <c:pt idx="12">
                  <c:v>7.7</c:v>
                </c:pt>
                <c:pt idx="13">
                  <c:v>15.1</c:v>
                </c:pt>
                <c:pt idx="14">
                  <c:v>18.8</c:v>
                </c:pt>
                <c:pt idx="15">
                  <c:v>11.9</c:v>
                </c:pt>
                <c:pt idx="16">
                  <c:v>10.4</c:v>
                </c:pt>
                <c:pt idx="17">
                  <c:v>11.9</c:v>
                </c:pt>
                <c:pt idx="18">
                  <c:v>11.1</c:v>
                </c:pt>
                <c:pt idx="19">
                  <c:v>9.4</c:v>
                </c:pt>
                <c:pt idx="20">
                  <c:v>9.1999999999999993</c:v>
                </c:pt>
                <c:pt idx="21">
                  <c:v>11.7</c:v>
                </c:pt>
                <c:pt idx="22">
                  <c:v>14.2</c:v>
                </c:pt>
                <c:pt idx="23">
                  <c:v>16.5</c:v>
                </c:pt>
                <c:pt idx="24">
                  <c:v>17.5</c:v>
                </c:pt>
                <c:pt idx="25">
                  <c:v>11.1</c:v>
                </c:pt>
                <c:pt idx="26">
                  <c:v>9.3000000000000007</c:v>
                </c:pt>
                <c:pt idx="27">
                  <c:v>13.5</c:v>
                </c:pt>
                <c:pt idx="28">
                  <c:v>10.4</c:v>
                </c:pt>
                <c:pt idx="29">
                  <c:v>9.4</c:v>
                </c:pt>
                <c:pt idx="30">
                  <c:v>9.1999999999999993</c:v>
                </c:pt>
              </c:numCache>
            </c:numRef>
          </c:val>
        </c:ser>
        <c:ser>
          <c:idx val="1"/>
          <c:order val="1"/>
          <c:tx>
            <c:strRef>
              <c:f>'[1]říjen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'[1]říjen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'!$C$50:$C$80</c:f>
              <c:numCache>
                <c:formatCode>General</c:formatCode>
                <c:ptCount val="31"/>
                <c:pt idx="0">
                  <c:v>17.25</c:v>
                </c:pt>
                <c:pt idx="1">
                  <c:v>14.725</c:v>
                </c:pt>
                <c:pt idx="2">
                  <c:v>10.35</c:v>
                </c:pt>
                <c:pt idx="3">
                  <c:v>8.8000000000000007</c:v>
                </c:pt>
                <c:pt idx="4">
                  <c:v>4.9000000000000004</c:v>
                </c:pt>
                <c:pt idx="5">
                  <c:v>3.8</c:v>
                </c:pt>
                <c:pt idx="6">
                  <c:v>3.0250000000000004</c:v>
                </c:pt>
                <c:pt idx="7">
                  <c:v>5.3</c:v>
                </c:pt>
                <c:pt idx="8">
                  <c:v>6.4</c:v>
                </c:pt>
                <c:pt idx="9">
                  <c:v>6.75</c:v>
                </c:pt>
                <c:pt idx="10">
                  <c:v>6.0500000000000007</c:v>
                </c:pt>
                <c:pt idx="11">
                  <c:v>6.65</c:v>
                </c:pt>
                <c:pt idx="12">
                  <c:v>5.625</c:v>
                </c:pt>
                <c:pt idx="13">
                  <c:v>10.275</c:v>
                </c:pt>
                <c:pt idx="14">
                  <c:v>13.1</c:v>
                </c:pt>
                <c:pt idx="15">
                  <c:v>7.05</c:v>
                </c:pt>
                <c:pt idx="16">
                  <c:v>8.1750000000000007</c:v>
                </c:pt>
                <c:pt idx="17">
                  <c:v>9.35</c:v>
                </c:pt>
                <c:pt idx="18">
                  <c:v>9.2249999999999996</c:v>
                </c:pt>
                <c:pt idx="19">
                  <c:v>5.875</c:v>
                </c:pt>
                <c:pt idx="20">
                  <c:v>5.85</c:v>
                </c:pt>
                <c:pt idx="21">
                  <c:v>8.0250000000000004</c:v>
                </c:pt>
                <c:pt idx="22">
                  <c:v>9.8250000000000011</c:v>
                </c:pt>
                <c:pt idx="23">
                  <c:v>14.399999999999999</c:v>
                </c:pt>
                <c:pt idx="24">
                  <c:v>13.375</c:v>
                </c:pt>
                <c:pt idx="25">
                  <c:v>5.35</c:v>
                </c:pt>
                <c:pt idx="26">
                  <c:v>3.0500000000000007</c:v>
                </c:pt>
                <c:pt idx="27">
                  <c:v>7.2249999999999996</c:v>
                </c:pt>
                <c:pt idx="28">
                  <c:v>7.4</c:v>
                </c:pt>
                <c:pt idx="29">
                  <c:v>7.0749999999999993</c:v>
                </c:pt>
                <c:pt idx="30">
                  <c:v>6.3</c:v>
                </c:pt>
              </c:numCache>
            </c:numRef>
          </c:val>
        </c:ser>
        <c:ser>
          <c:idx val="2"/>
          <c:order val="2"/>
          <c:tx>
            <c:strRef>
              <c:f>'[1]říjen ručně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'[1]říjen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'!$D$50:$D$80</c:f>
              <c:numCache>
                <c:formatCode>General</c:formatCode>
                <c:ptCount val="31"/>
                <c:pt idx="0">
                  <c:v>11.448854166666665</c:v>
                </c:pt>
                <c:pt idx="1">
                  <c:v>11.331687499999997</c:v>
                </c:pt>
                <c:pt idx="2">
                  <c:v>11.219499999999998</c:v>
                </c:pt>
                <c:pt idx="3">
                  <c:v>11.087583333333331</c:v>
                </c:pt>
                <c:pt idx="4">
                  <c:v>10.944624999999998</c:v>
                </c:pt>
                <c:pt idx="5">
                  <c:v>10.798520833333331</c:v>
                </c:pt>
                <c:pt idx="6">
                  <c:v>10.631854166666665</c:v>
                </c:pt>
                <c:pt idx="7">
                  <c:v>10.454729166666665</c:v>
                </c:pt>
                <c:pt idx="8">
                  <c:v>10.284333333333333</c:v>
                </c:pt>
                <c:pt idx="9">
                  <c:v>10.125583333333333</c:v>
                </c:pt>
                <c:pt idx="10">
                  <c:v>9.9526249999999994</c:v>
                </c:pt>
                <c:pt idx="11">
                  <c:v>9.7887416666666649</c:v>
                </c:pt>
                <c:pt idx="12">
                  <c:v>9.6228041666666666</c:v>
                </c:pt>
                <c:pt idx="13">
                  <c:v>9.4498458333333346</c:v>
                </c:pt>
                <c:pt idx="14">
                  <c:v>9.3056791666666658</c:v>
                </c:pt>
                <c:pt idx="15">
                  <c:v>9.1555541666666649</c:v>
                </c:pt>
                <c:pt idx="16">
                  <c:v>9.0064499999999974</c:v>
                </c:pt>
                <c:pt idx="17">
                  <c:v>8.8634291666666662</c:v>
                </c:pt>
                <c:pt idx="18">
                  <c:v>8.7088666666666654</c:v>
                </c:pt>
                <c:pt idx="19">
                  <c:v>8.5494916666666647</c:v>
                </c:pt>
                <c:pt idx="20">
                  <c:v>8.3881166666666651</c:v>
                </c:pt>
                <c:pt idx="21">
                  <c:v>8.2217416666666647</c:v>
                </c:pt>
                <c:pt idx="22">
                  <c:v>8.0177833333333322</c:v>
                </c:pt>
                <c:pt idx="23">
                  <c:v>7.8348249999999995</c:v>
                </c:pt>
                <c:pt idx="24">
                  <c:v>7.6911166666666668</c:v>
                </c:pt>
                <c:pt idx="25">
                  <c:v>7.5495541666666677</c:v>
                </c:pt>
                <c:pt idx="26">
                  <c:v>7.3873458333333337</c:v>
                </c:pt>
                <c:pt idx="27">
                  <c:v>7.2107625000000013</c:v>
                </c:pt>
                <c:pt idx="28">
                  <c:v>7.0233666666666688</c:v>
                </c:pt>
                <c:pt idx="29">
                  <c:v>6.8473666666666677</c:v>
                </c:pt>
                <c:pt idx="30">
                  <c:v>6.6448875000000012</c:v>
                </c:pt>
              </c:numCache>
            </c:numRef>
          </c:val>
        </c:ser>
        <c:ser>
          <c:idx val="3"/>
          <c:order val="3"/>
          <c:tx>
            <c:strRef>
              <c:f>'[1]říjen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'[1]říjen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'!$E$50:$E$80</c:f>
              <c:numCache>
                <c:formatCode>General</c:formatCode>
                <c:ptCount val="31"/>
                <c:pt idx="0">
                  <c:v>5.5</c:v>
                </c:pt>
                <c:pt idx="1">
                  <c:v>7.1</c:v>
                </c:pt>
                <c:pt idx="2">
                  <c:v>9</c:v>
                </c:pt>
                <c:pt idx="3">
                  <c:v>8.4</c:v>
                </c:pt>
                <c:pt idx="4">
                  <c:v>3.8</c:v>
                </c:pt>
                <c:pt idx="5">
                  <c:v>0.6</c:v>
                </c:pt>
                <c:pt idx="6">
                  <c:v>-3.2</c:v>
                </c:pt>
                <c:pt idx="7">
                  <c:v>-3.4</c:v>
                </c:pt>
                <c:pt idx="8">
                  <c:v>4.5</c:v>
                </c:pt>
                <c:pt idx="9">
                  <c:v>4.2</c:v>
                </c:pt>
                <c:pt idx="10">
                  <c:v>-0.7</c:v>
                </c:pt>
                <c:pt idx="11">
                  <c:v>4.7</c:v>
                </c:pt>
                <c:pt idx="12">
                  <c:v>4.5</c:v>
                </c:pt>
                <c:pt idx="13">
                  <c:v>2.5</c:v>
                </c:pt>
                <c:pt idx="14">
                  <c:v>4.9000000000000004</c:v>
                </c:pt>
                <c:pt idx="15">
                  <c:v>4.8</c:v>
                </c:pt>
                <c:pt idx="16">
                  <c:v>4.5999999999999996</c:v>
                </c:pt>
                <c:pt idx="17">
                  <c:v>7.3</c:v>
                </c:pt>
                <c:pt idx="18">
                  <c:v>5.9</c:v>
                </c:pt>
                <c:pt idx="19">
                  <c:v>4.9000000000000004</c:v>
                </c:pt>
                <c:pt idx="20">
                  <c:v>-0.1</c:v>
                </c:pt>
                <c:pt idx="21">
                  <c:v>0.8</c:v>
                </c:pt>
                <c:pt idx="22">
                  <c:v>4.4000000000000004</c:v>
                </c:pt>
                <c:pt idx="23">
                  <c:v>5.8</c:v>
                </c:pt>
                <c:pt idx="24">
                  <c:v>10.6</c:v>
                </c:pt>
                <c:pt idx="25">
                  <c:v>2</c:v>
                </c:pt>
                <c:pt idx="26">
                  <c:v>-2.2000000000000002</c:v>
                </c:pt>
                <c:pt idx="27">
                  <c:v>-3.5</c:v>
                </c:pt>
                <c:pt idx="28">
                  <c:v>4.7</c:v>
                </c:pt>
                <c:pt idx="29">
                  <c:v>0.7</c:v>
                </c:pt>
                <c:pt idx="30">
                  <c:v>1.3</c:v>
                </c:pt>
              </c:numCache>
            </c:numRef>
          </c:val>
        </c:ser>
        <c:marker val="1"/>
        <c:axId val="70640768"/>
        <c:axId val="71377664"/>
      </c:lineChart>
      <c:catAx>
        <c:axId val="70640768"/>
        <c:scaling>
          <c:orientation val="minMax"/>
        </c:scaling>
        <c:axPos val="b"/>
        <c:numFmt formatCode="General" sourceLinked="1"/>
        <c:tickLblPos val="nextTo"/>
        <c:crossAx val="71377664"/>
        <c:crossesAt val="-10"/>
        <c:auto val="1"/>
        <c:lblAlgn val="ctr"/>
        <c:lblOffset val="100"/>
      </c:catAx>
      <c:valAx>
        <c:axId val="71377664"/>
        <c:scaling>
          <c:orientation val="minMax"/>
          <c:max val="25"/>
          <c:min val="-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</c:title>
        <c:numFmt formatCode="General" sourceLinked="1"/>
        <c:tickLblPos val="nextTo"/>
        <c:crossAx val="70640768"/>
        <c:crosses val="autoZero"/>
        <c:crossBetween val="between"/>
        <c:majorUnit val="5"/>
        <c:minorUnit val="1"/>
      </c:valAx>
    </c:plotArea>
    <c:legend>
      <c:legendPos val="b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říjnu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5411923824850124E-2"/>
          <c:y val="0.11212922178161906"/>
          <c:w val="0.85415025993421945"/>
          <c:h val="0.80730943762823615"/>
        </c:manualLayout>
      </c:layout>
      <c:barChart>
        <c:barDir val="col"/>
        <c:grouping val="clustered"/>
        <c:ser>
          <c:idx val="2"/>
          <c:order val="2"/>
          <c:tx>
            <c:strRef>
              <c:f>'[1]říjen ručně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'[1]říjen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'!$N$50:$N$80</c:f>
              <c:numCache>
                <c:formatCode>General</c:formatCode>
                <c:ptCount val="31"/>
                <c:pt idx="0">
                  <c:v>0</c:v>
                </c:pt>
                <c:pt idx="1">
                  <c:v>16.899999999999999</c:v>
                </c:pt>
                <c:pt idx="2">
                  <c:v>28.8</c:v>
                </c:pt>
                <c:pt idx="3">
                  <c:v>14.4</c:v>
                </c:pt>
                <c:pt idx="4">
                  <c:v>24.4</c:v>
                </c:pt>
                <c:pt idx="5">
                  <c:v>1.8</c:v>
                </c:pt>
                <c:pt idx="6">
                  <c:v>0</c:v>
                </c:pt>
                <c:pt idx="7">
                  <c:v>1.1000000000000001</c:v>
                </c:pt>
                <c:pt idx="8">
                  <c:v>1.2</c:v>
                </c:pt>
                <c:pt idx="9">
                  <c:v>0</c:v>
                </c:pt>
                <c:pt idx="10">
                  <c:v>7</c:v>
                </c:pt>
                <c:pt idx="11">
                  <c:v>3.2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4.0999999999999996</c:v>
                </c:pt>
                <c:pt idx="18">
                  <c:v>7.1</c:v>
                </c:pt>
                <c:pt idx="19">
                  <c:v>21.8</c:v>
                </c:pt>
                <c:pt idx="20">
                  <c:v>0.4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0.8</c:v>
                </c:pt>
                <c:pt idx="26">
                  <c:v>0</c:v>
                </c:pt>
                <c:pt idx="27">
                  <c:v>1.8</c:v>
                </c:pt>
                <c:pt idx="28">
                  <c:v>3</c:v>
                </c:pt>
                <c:pt idx="29">
                  <c:v>0</c:v>
                </c:pt>
                <c:pt idx="30">
                  <c:v>0.4</c:v>
                </c:pt>
              </c:numCache>
            </c:numRef>
          </c:val>
        </c:ser>
        <c:axId val="102782464"/>
        <c:axId val="85728640"/>
      </c:barChart>
      <c:lineChart>
        <c:grouping val="standard"/>
        <c:ser>
          <c:idx val="0"/>
          <c:order val="0"/>
          <c:tx>
            <c:strRef>
              <c:f>'[1]říjen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'!$L$50:$L$80</c:f>
              <c:numCache>
                <c:formatCode>General</c:formatCode>
                <c:ptCount val="31"/>
                <c:pt idx="0">
                  <c:v>975.2</c:v>
                </c:pt>
                <c:pt idx="1">
                  <c:v>974.3</c:v>
                </c:pt>
                <c:pt idx="2">
                  <c:v>979.2</c:v>
                </c:pt>
                <c:pt idx="3">
                  <c:v>983.2</c:v>
                </c:pt>
                <c:pt idx="4">
                  <c:v>983.2</c:v>
                </c:pt>
                <c:pt idx="5">
                  <c:v>974.3</c:v>
                </c:pt>
                <c:pt idx="6">
                  <c:v>976.8</c:v>
                </c:pt>
                <c:pt idx="7">
                  <c:v>978.2</c:v>
                </c:pt>
                <c:pt idx="8">
                  <c:v>981.3</c:v>
                </c:pt>
                <c:pt idx="9">
                  <c:v>981.9</c:v>
                </c:pt>
                <c:pt idx="10">
                  <c:v>979.7</c:v>
                </c:pt>
                <c:pt idx="11">
                  <c:v>979.7</c:v>
                </c:pt>
                <c:pt idx="12">
                  <c:v>979.4</c:v>
                </c:pt>
                <c:pt idx="13">
                  <c:v>979.6</c:v>
                </c:pt>
                <c:pt idx="14">
                  <c:v>979.7</c:v>
                </c:pt>
                <c:pt idx="15">
                  <c:v>984.5</c:v>
                </c:pt>
                <c:pt idx="16">
                  <c:v>986.4</c:v>
                </c:pt>
                <c:pt idx="17">
                  <c:v>984.6</c:v>
                </c:pt>
                <c:pt idx="18">
                  <c:v>981.4</c:v>
                </c:pt>
                <c:pt idx="19">
                  <c:v>977.3</c:v>
                </c:pt>
                <c:pt idx="20">
                  <c:v>973.8</c:v>
                </c:pt>
                <c:pt idx="21">
                  <c:v>975.4</c:v>
                </c:pt>
                <c:pt idx="22">
                  <c:v>976.9</c:v>
                </c:pt>
                <c:pt idx="23">
                  <c:v>977.6</c:v>
                </c:pt>
                <c:pt idx="24">
                  <c:v>981.5</c:v>
                </c:pt>
                <c:pt idx="25">
                  <c:v>988.3</c:v>
                </c:pt>
                <c:pt idx="26">
                  <c:v>990.9</c:v>
                </c:pt>
                <c:pt idx="27">
                  <c:v>991.9</c:v>
                </c:pt>
                <c:pt idx="28">
                  <c:v>987.7</c:v>
                </c:pt>
                <c:pt idx="29">
                  <c:v>985.4</c:v>
                </c:pt>
                <c:pt idx="30">
                  <c:v>986.5</c:v>
                </c:pt>
              </c:numCache>
            </c:numRef>
          </c:val>
        </c:ser>
        <c:ser>
          <c:idx val="1"/>
          <c:order val="1"/>
          <c:tx>
            <c:strRef>
              <c:f>'[1]říjen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'[1]říjen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'!$M$50:$M$80</c:f>
              <c:numCache>
                <c:formatCode>General</c:formatCode>
                <c:ptCount val="31"/>
                <c:pt idx="0">
                  <c:v>970.8</c:v>
                </c:pt>
                <c:pt idx="1">
                  <c:v>972.5</c:v>
                </c:pt>
                <c:pt idx="2">
                  <c:v>974</c:v>
                </c:pt>
                <c:pt idx="3">
                  <c:v>974.7</c:v>
                </c:pt>
                <c:pt idx="4">
                  <c:v>972.8</c:v>
                </c:pt>
                <c:pt idx="5">
                  <c:v>969.2</c:v>
                </c:pt>
                <c:pt idx="6">
                  <c:v>974.1</c:v>
                </c:pt>
                <c:pt idx="7">
                  <c:v>974.2</c:v>
                </c:pt>
                <c:pt idx="8">
                  <c:v>977.9</c:v>
                </c:pt>
                <c:pt idx="9">
                  <c:v>979.2</c:v>
                </c:pt>
                <c:pt idx="10">
                  <c:v>972.3</c:v>
                </c:pt>
                <c:pt idx="11">
                  <c:v>970.6</c:v>
                </c:pt>
                <c:pt idx="12">
                  <c:v>973.3</c:v>
                </c:pt>
                <c:pt idx="13">
                  <c:v>976.2</c:v>
                </c:pt>
                <c:pt idx="14">
                  <c:v>971.6</c:v>
                </c:pt>
                <c:pt idx="15">
                  <c:v>976.8</c:v>
                </c:pt>
                <c:pt idx="16">
                  <c:v>984.3</c:v>
                </c:pt>
                <c:pt idx="17">
                  <c:v>980.9</c:v>
                </c:pt>
                <c:pt idx="18">
                  <c:v>976.2</c:v>
                </c:pt>
                <c:pt idx="19">
                  <c:v>973.6</c:v>
                </c:pt>
                <c:pt idx="20">
                  <c:v>971.6</c:v>
                </c:pt>
                <c:pt idx="21">
                  <c:v>972.5</c:v>
                </c:pt>
                <c:pt idx="22">
                  <c:v>974.8</c:v>
                </c:pt>
                <c:pt idx="23">
                  <c:v>974.9</c:v>
                </c:pt>
                <c:pt idx="24">
                  <c:v>973.9</c:v>
                </c:pt>
                <c:pt idx="25">
                  <c:v>981.4</c:v>
                </c:pt>
                <c:pt idx="26">
                  <c:v>988</c:v>
                </c:pt>
                <c:pt idx="27">
                  <c:v>987</c:v>
                </c:pt>
                <c:pt idx="28">
                  <c:v>983.4</c:v>
                </c:pt>
                <c:pt idx="29">
                  <c:v>982.1</c:v>
                </c:pt>
                <c:pt idx="30">
                  <c:v>983.5</c:v>
                </c:pt>
              </c:numCache>
            </c:numRef>
          </c:val>
        </c:ser>
        <c:marker val="1"/>
        <c:axId val="74427776"/>
        <c:axId val="85726336"/>
      </c:lineChart>
      <c:catAx>
        <c:axId val="74427776"/>
        <c:scaling>
          <c:orientation val="minMax"/>
        </c:scaling>
        <c:axPos val="b"/>
        <c:numFmt formatCode="General" sourceLinked="1"/>
        <c:tickLblPos val="nextTo"/>
        <c:crossAx val="85726336"/>
        <c:crossesAt val="950"/>
        <c:auto val="1"/>
        <c:lblAlgn val="ctr"/>
        <c:lblOffset val="100"/>
      </c:catAx>
      <c:valAx>
        <c:axId val="85726336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74427776"/>
        <c:crosses val="autoZero"/>
        <c:crossBetween val="between"/>
      </c:valAx>
      <c:valAx>
        <c:axId val="8572864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02782464"/>
        <c:crosses val="max"/>
        <c:crossBetween val="between"/>
      </c:valAx>
      <c:catAx>
        <c:axId val="102782464"/>
        <c:scaling>
          <c:orientation val="minMax"/>
        </c:scaling>
        <c:delete val="1"/>
        <c:axPos val="b"/>
        <c:numFmt formatCode="General" sourceLinked="1"/>
        <c:tickLblPos val="none"/>
        <c:crossAx val="8572864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říjnu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  <c:layout>
        <c:manualLayout>
          <c:xMode val="edge"/>
          <c:yMode val="edge"/>
          <c:x val="0.35350108253541407"/>
          <c:y val="6.3376626833113389E-3"/>
        </c:manualLayout>
      </c:layout>
    </c:title>
    <c:plotArea>
      <c:layout>
        <c:manualLayout>
          <c:layoutTarget val="inner"/>
          <c:xMode val="edge"/>
          <c:yMode val="edge"/>
          <c:x val="6.3034518314453294E-2"/>
          <c:y val="9.5228787959438954E-2"/>
          <c:w val="0.91376637543673656"/>
          <c:h val="0.80730943762823482"/>
        </c:manualLayout>
      </c:layout>
      <c:lineChart>
        <c:grouping val="standard"/>
        <c:ser>
          <c:idx val="0"/>
          <c:order val="0"/>
          <c:tx>
            <c:strRef>
              <c:f>'[1]říjen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'!$Q$50:$Q$80</c:f>
              <c:numCache>
                <c:formatCode>General</c:formatCode>
                <c:ptCount val="31"/>
                <c:pt idx="0">
                  <c:v>100</c:v>
                </c:pt>
                <c:pt idx="1">
                  <c:v>99</c:v>
                </c:pt>
                <c:pt idx="2">
                  <c:v>100</c:v>
                </c:pt>
                <c:pt idx="3">
                  <c:v>100</c:v>
                </c:pt>
                <c:pt idx="4">
                  <c:v>99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</c:v>
                </c:pt>
                <c:pt idx="13">
                  <c:v>100</c:v>
                </c:pt>
                <c:pt idx="14">
                  <c:v>91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79</c:v>
                </c:pt>
                <c:pt idx="23">
                  <c:v>82</c:v>
                </c:pt>
                <c:pt idx="24">
                  <c:v>99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98</c:v>
                </c:pt>
                <c:pt idx="29">
                  <c:v>100</c:v>
                </c:pt>
                <c:pt idx="30">
                  <c:v>96</c:v>
                </c:pt>
              </c:numCache>
            </c:numRef>
          </c:val>
        </c:ser>
        <c:ser>
          <c:idx val="1"/>
          <c:order val="1"/>
          <c:tx>
            <c:strRef>
              <c:f>'[1]říjen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'[1]říjen ručně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'!$R$50:$R$80</c:f>
              <c:numCache>
                <c:formatCode>General</c:formatCode>
                <c:ptCount val="31"/>
                <c:pt idx="0">
                  <c:v>43</c:v>
                </c:pt>
                <c:pt idx="1">
                  <c:v>62</c:v>
                </c:pt>
                <c:pt idx="2">
                  <c:v>76</c:v>
                </c:pt>
                <c:pt idx="3">
                  <c:v>60</c:v>
                </c:pt>
                <c:pt idx="4">
                  <c:v>67</c:v>
                </c:pt>
                <c:pt idx="5">
                  <c:v>68</c:v>
                </c:pt>
                <c:pt idx="6">
                  <c:v>68</c:v>
                </c:pt>
                <c:pt idx="7">
                  <c:v>71</c:v>
                </c:pt>
                <c:pt idx="8">
                  <c:v>70</c:v>
                </c:pt>
                <c:pt idx="9">
                  <c:v>67</c:v>
                </c:pt>
                <c:pt idx="10">
                  <c:v>86</c:v>
                </c:pt>
                <c:pt idx="11">
                  <c:v>90</c:v>
                </c:pt>
                <c:pt idx="12">
                  <c:v>85</c:v>
                </c:pt>
                <c:pt idx="13">
                  <c:v>52</c:v>
                </c:pt>
                <c:pt idx="14">
                  <c:v>51</c:v>
                </c:pt>
                <c:pt idx="15">
                  <c:v>91</c:v>
                </c:pt>
                <c:pt idx="16">
                  <c:v>92</c:v>
                </c:pt>
                <c:pt idx="17">
                  <c:v>74</c:v>
                </c:pt>
                <c:pt idx="18">
                  <c:v>83</c:v>
                </c:pt>
                <c:pt idx="19">
                  <c:v>84</c:v>
                </c:pt>
                <c:pt idx="20">
                  <c:v>83</c:v>
                </c:pt>
                <c:pt idx="21">
                  <c:v>66</c:v>
                </c:pt>
                <c:pt idx="22">
                  <c:v>55</c:v>
                </c:pt>
                <c:pt idx="23">
                  <c:v>64</c:v>
                </c:pt>
                <c:pt idx="24">
                  <c:v>75</c:v>
                </c:pt>
                <c:pt idx="25">
                  <c:v>82</c:v>
                </c:pt>
                <c:pt idx="26">
                  <c:v>61</c:v>
                </c:pt>
                <c:pt idx="27">
                  <c:v>67</c:v>
                </c:pt>
                <c:pt idx="28">
                  <c:v>53</c:v>
                </c:pt>
                <c:pt idx="29">
                  <c:v>58</c:v>
                </c:pt>
                <c:pt idx="30">
                  <c:v>63</c:v>
                </c:pt>
              </c:numCache>
            </c:numRef>
          </c:val>
        </c:ser>
        <c:marker val="1"/>
        <c:axId val="54691328"/>
        <c:axId val="54692864"/>
      </c:lineChart>
      <c:catAx>
        <c:axId val="54691328"/>
        <c:scaling>
          <c:orientation val="minMax"/>
        </c:scaling>
        <c:axPos val="b"/>
        <c:numFmt formatCode="General" sourceLinked="1"/>
        <c:tickLblPos val="nextTo"/>
        <c:crossAx val="54692864"/>
        <c:crosses val="autoZero"/>
        <c:auto val="1"/>
        <c:lblAlgn val="ctr"/>
        <c:lblOffset val="100"/>
      </c:catAx>
      <c:valAx>
        <c:axId val="54692864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54691328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7-14-21"/>
      <sheetName val="přep. 10 min."/>
      <sheetName val="říjen"/>
      <sheetName val="HMÚ říjen"/>
      <sheetName val="říjen ručně  "/>
      <sheetName val="Graf 10-1"/>
      <sheetName val="Graf 10-2"/>
      <sheetName val="Graf 10-3"/>
      <sheetName val="listopad"/>
      <sheetName val="HMÚ listopad"/>
      <sheetName val="listopad ručně  "/>
      <sheetName val="Graf 11-1"/>
      <sheetName val="Graf 11-2"/>
      <sheetName val="Graf 11-3"/>
      <sheetName val="prosinec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HMÚ leden "/>
      <sheetName val="leden ručně"/>
      <sheetName val="Graf1-1"/>
      <sheetName val="Graf1-2 "/>
      <sheetName val="Graf1-3 "/>
      <sheetName val="únor"/>
      <sheetName val="HMÚ únor"/>
      <sheetName val="únor ručně "/>
      <sheetName val="Graf2-1"/>
      <sheetName val="Graf2-2"/>
      <sheetName val="Graf2-3"/>
      <sheetName val="březen"/>
      <sheetName val="HMÚ březen"/>
      <sheetName val="březen ručně  "/>
      <sheetName val="Graf 3-1"/>
      <sheetName val="Graf 3-2"/>
      <sheetName val="Graf 3-3"/>
      <sheetName val="duben"/>
      <sheetName val="HMÚ duben"/>
      <sheetName val="duben ručně  "/>
      <sheetName val="Graf 4-1"/>
      <sheetName val="Graf 4-2"/>
      <sheetName val="Graf 4-3"/>
      <sheetName val="květen"/>
      <sheetName val="HMÚ květen"/>
      <sheetName val="květen ručně "/>
      <sheetName val="Graf 5-1"/>
      <sheetName val="Graf 5-2"/>
      <sheetName val="Graf 5-3"/>
      <sheetName val="červen"/>
      <sheetName val="HMÚ červen"/>
      <sheetName val="červen ručně  "/>
      <sheetName val="Graf 6-1"/>
      <sheetName val="Graf 6-2"/>
      <sheetName val="Graf 6-3"/>
      <sheetName val="červenec"/>
      <sheetName val="HMÚ červenec"/>
      <sheetName val="červenec ručně   "/>
      <sheetName val="Graf 7-1"/>
      <sheetName val="Graf 7-2"/>
      <sheetName val="Graf 7-3"/>
      <sheetName val="srpen"/>
      <sheetName val="HMÚ srpen"/>
      <sheetName val="srpen ručně  "/>
      <sheetName val="Graf 8-1"/>
      <sheetName val="Graf 8-2"/>
      <sheetName val="Graf 8-3"/>
      <sheetName val="září"/>
      <sheetName val="HMÚ září"/>
      <sheetName val="září ručně  "/>
      <sheetName val="Graf 9-1"/>
      <sheetName val="Graf 9-2"/>
      <sheetName val="Graf 9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24</v>
          </cell>
          <cell r="C50">
            <v>17.25</v>
          </cell>
          <cell r="D50">
            <v>11.448854166666665</v>
          </cell>
          <cell r="E50">
            <v>5.5</v>
          </cell>
          <cell r="K50">
            <v>1</v>
          </cell>
          <cell r="L50">
            <v>975.2</v>
          </cell>
          <cell r="M50">
            <v>970.8</v>
          </cell>
          <cell r="N50">
            <v>0</v>
          </cell>
          <cell r="P50">
            <v>1</v>
          </cell>
          <cell r="Q50">
            <v>100</v>
          </cell>
          <cell r="R50">
            <v>43</v>
          </cell>
        </row>
        <row r="51">
          <cell r="A51">
            <v>2</v>
          </cell>
          <cell r="B51">
            <v>21.4</v>
          </cell>
          <cell r="C51">
            <v>14.725</v>
          </cell>
          <cell r="D51">
            <v>11.331687499999997</v>
          </cell>
          <cell r="E51">
            <v>7.1</v>
          </cell>
          <cell r="K51">
            <v>2</v>
          </cell>
          <cell r="L51">
            <v>974.3</v>
          </cell>
          <cell r="M51">
            <v>972.5</v>
          </cell>
          <cell r="N51">
            <v>16.899999999999999</v>
          </cell>
          <cell r="P51">
            <v>2</v>
          </cell>
          <cell r="Q51">
            <v>99</v>
          </cell>
          <cell r="R51">
            <v>62</v>
          </cell>
        </row>
        <row r="52">
          <cell r="A52">
            <v>3</v>
          </cell>
          <cell r="B52">
            <v>15.2</v>
          </cell>
          <cell r="C52">
            <v>10.35</v>
          </cell>
          <cell r="D52">
            <v>11.219499999999998</v>
          </cell>
          <cell r="E52">
            <v>9</v>
          </cell>
          <cell r="K52">
            <v>3</v>
          </cell>
          <cell r="L52">
            <v>979.2</v>
          </cell>
          <cell r="M52">
            <v>974</v>
          </cell>
          <cell r="N52">
            <v>28.8</v>
          </cell>
          <cell r="P52">
            <v>3</v>
          </cell>
          <cell r="Q52">
            <v>100</v>
          </cell>
          <cell r="R52">
            <v>76</v>
          </cell>
        </row>
        <row r="53">
          <cell r="A53">
            <v>4</v>
          </cell>
          <cell r="B53">
            <v>11.8</v>
          </cell>
          <cell r="C53">
            <v>8.8000000000000007</v>
          </cell>
          <cell r="D53">
            <v>11.087583333333331</v>
          </cell>
          <cell r="E53">
            <v>8.4</v>
          </cell>
          <cell r="K53">
            <v>4</v>
          </cell>
          <cell r="L53">
            <v>983.2</v>
          </cell>
          <cell r="M53">
            <v>974.7</v>
          </cell>
          <cell r="N53">
            <v>14.4</v>
          </cell>
          <cell r="P53">
            <v>4</v>
          </cell>
          <cell r="Q53">
            <v>100</v>
          </cell>
          <cell r="R53">
            <v>60</v>
          </cell>
        </row>
        <row r="54">
          <cell r="A54">
            <v>5</v>
          </cell>
          <cell r="B54">
            <v>8.6</v>
          </cell>
          <cell r="C54">
            <v>4.9000000000000004</v>
          </cell>
          <cell r="D54">
            <v>10.944624999999998</v>
          </cell>
          <cell r="E54">
            <v>3.8</v>
          </cell>
          <cell r="K54">
            <v>5</v>
          </cell>
          <cell r="L54">
            <v>983.2</v>
          </cell>
          <cell r="M54">
            <v>972.8</v>
          </cell>
          <cell r="N54">
            <v>24.4</v>
          </cell>
          <cell r="P54">
            <v>5</v>
          </cell>
          <cell r="Q54">
            <v>99</v>
          </cell>
          <cell r="R54">
            <v>67</v>
          </cell>
        </row>
        <row r="55">
          <cell r="A55">
            <v>6</v>
          </cell>
          <cell r="B55">
            <v>8.4</v>
          </cell>
          <cell r="C55">
            <v>3.8</v>
          </cell>
          <cell r="D55">
            <v>10.798520833333331</v>
          </cell>
          <cell r="E55">
            <v>0.6</v>
          </cell>
          <cell r="K55">
            <v>6</v>
          </cell>
          <cell r="L55">
            <v>974.3</v>
          </cell>
          <cell r="M55">
            <v>969.2</v>
          </cell>
          <cell r="N55">
            <v>1.8</v>
          </cell>
          <cell r="P55">
            <v>6</v>
          </cell>
          <cell r="Q55">
            <v>100</v>
          </cell>
          <cell r="R55">
            <v>68</v>
          </cell>
        </row>
        <row r="56">
          <cell r="A56">
            <v>7</v>
          </cell>
          <cell r="B56">
            <v>7.4</v>
          </cell>
          <cell r="C56">
            <v>3.0250000000000004</v>
          </cell>
          <cell r="D56">
            <v>10.631854166666665</v>
          </cell>
          <cell r="E56">
            <v>-3.2</v>
          </cell>
          <cell r="K56">
            <v>7</v>
          </cell>
          <cell r="L56">
            <v>976.8</v>
          </cell>
          <cell r="M56">
            <v>974.1</v>
          </cell>
          <cell r="N56">
            <v>0</v>
          </cell>
          <cell r="P56">
            <v>7</v>
          </cell>
          <cell r="Q56">
            <v>100</v>
          </cell>
          <cell r="R56">
            <v>68</v>
          </cell>
        </row>
        <row r="57">
          <cell r="A57">
            <v>8</v>
          </cell>
          <cell r="B57">
            <v>11</v>
          </cell>
          <cell r="C57">
            <v>5.3</v>
          </cell>
          <cell r="D57">
            <v>10.454729166666665</v>
          </cell>
          <cell r="E57">
            <v>-3.4</v>
          </cell>
          <cell r="K57">
            <v>8</v>
          </cell>
          <cell r="L57">
            <v>978.2</v>
          </cell>
          <cell r="M57">
            <v>974.2</v>
          </cell>
          <cell r="N57">
            <v>1.1000000000000001</v>
          </cell>
          <cell r="P57">
            <v>8</v>
          </cell>
          <cell r="Q57">
            <v>100</v>
          </cell>
          <cell r="R57">
            <v>71</v>
          </cell>
        </row>
        <row r="58">
          <cell r="A58">
            <v>9</v>
          </cell>
          <cell r="B58">
            <v>11.1</v>
          </cell>
          <cell r="C58">
            <v>6.4</v>
          </cell>
          <cell r="D58">
            <v>10.284333333333333</v>
          </cell>
          <cell r="E58">
            <v>4.5</v>
          </cell>
          <cell r="K58">
            <v>9</v>
          </cell>
          <cell r="L58">
            <v>981.3</v>
          </cell>
          <cell r="M58">
            <v>977.9</v>
          </cell>
          <cell r="N58">
            <v>1.2</v>
          </cell>
          <cell r="P58">
            <v>9</v>
          </cell>
          <cell r="Q58">
            <v>100</v>
          </cell>
          <cell r="R58">
            <v>70</v>
          </cell>
        </row>
        <row r="59">
          <cell r="A59">
            <v>10</v>
          </cell>
          <cell r="B59">
            <v>11.1</v>
          </cell>
          <cell r="C59">
            <v>6.75</v>
          </cell>
          <cell r="D59">
            <v>10.125583333333333</v>
          </cell>
          <cell r="E59">
            <v>4.2</v>
          </cell>
          <cell r="K59">
            <v>10</v>
          </cell>
          <cell r="L59">
            <v>981.9</v>
          </cell>
          <cell r="M59">
            <v>979.2</v>
          </cell>
          <cell r="N59">
            <v>0</v>
          </cell>
          <cell r="P59">
            <v>10</v>
          </cell>
          <cell r="Q59">
            <v>100</v>
          </cell>
          <cell r="R59">
            <v>67</v>
          </cell>
        </row>
        <row r="60">
          <cell r="A60">
            <v>11</v>
          </cell>
          <cell r="B60">
            <v>8.1</v>
          </cell>
          <cell r="C60">
            <v>6.0500000000000007</v>
          </cell>
          <cell r="D60">
            <v>9.9526249999999994</v>
          </cell>
          <cell r="E60">
            <v>-0.7</v>
          </cell>
          <cell r="K60">
            <v>11</v>
          </cell>
          <cell r="L60">
            <v>979.7</v>
          </cell>
          <cell r="M60">
            <v>972.3</v>
          </cell>
          <cell r="N60">
            <v>7</v>
          </cell>
          <cell r="P60">
            <v>11</v>
          </cell>
          <cell r="Q60">
            <v>100</v>
          </cell>
          <cell r="R60">
            <v>86</v>
          </cell>
        </row>
        <row r="61">
          <cell r="A61">
            <v>12</v>
          </cell>
          <cell r="B61">
            <v>7.8</v>
          </cell>
          <cell r="C61">
            <v>6.65</v>
          </cell>
          <cell r="D61">
            <v>9.7887416666666649</v>
          </cell>
          <cell r="E61">
            <v>4.7</v>
          </cell>
          <cell r="K61">
            <v>12</v>
          </cell>
          <cell r="L61">
            <v>979.7</v>
          </cell>
          <cell r="M61">
            <v>970.6</v>
          </cell>
          <cell r="N61">
            <v>3.2</v>
          </cell>
          <cell r="P61">
            <v>12</v>
          </cell>
          <cell r="Q61">
            <v>100</v>
          </cell>
          <cell r="R61">
            <v>90</v>
          </cell>
        </row>
        <row r="62">
          <cell r="A62">
            <v>13</v>
          </cell>
          <cell r="B62">
            <v>7.7</v>
          </cell>
          <cell r="C62">
            <v>5.625</v>
          </cell>
          <cell r="D62">
            <v>9.6228041666666666</v>
          </cell>
          <cell r="E62">
            <v>4.5</v>
          </cell>
          <cell r="K62">
            <v>13</v>
          </cell>
          <cell r="L62">
            <v>979.4</v>
          </cell>
          <cell r="M62">
            <v>973.3</v>
          </cell>
          <cell r="N62">
            <v>0</v>
          </cell>
          <cell r="P62">
            <v>13</v>
          </cell>
          <cell r="Q62">
            <v>99</v>
          </cell>
          <cell r="R62">
            <v>85</v>
          </cell>
        </row>
        <row r="63">
          <cell r="A63">
            <v>14</v>
          </cell>
          <cell r="B63">
            <v>15.1</v>
          </cell>
          <cell r="C63">
            <v>10.275</v>
          </cell>
          <cell r="D63">
            <v>9.4498458333333346</v>
          </cell>
          <cell r="E63">
            <v>2.5</v>
          </cell>
          <cell r="K63">
            <v>14</v>
          </cell>
          <cell r="L63">
            <v>979.6</v>
          </cell>
          <cell r="M63">
            <v>976.2</v>
          </cell>
          <cell r="N63">
            <v>0</v>
          </cell>
          <cell r="P63">
            <v>14</v>
          </cell>
          <cell r="Q63">
            <v>100</v>
          </cell>
          <cell r="R63">
            <v>52</v>
          </cell>
        </row>
        <row r="64">
          <cell r="A64">
            <v>15</v>
          </cell>
          <cell r="B64">
            <v>18.8</v>
          </cell>
          <cell r="C64">
            <v>13.1</v>
          </cell>
          <cell r="D64">
            <v>9.3056791666666658</v>
          </cell>
          <cell r="E64">
            <v>4.9000000000000004</v>
          </cell>
          <cell r="K64">
            <v>15</v>
          </cell>
          <cell r="L64">
            <v>979.7</v>
          </cell>
          <cell r="M64">
            <v>971.6</v>
          </cell>
          <cell r="N64">
            <v>0</v>
          </cell>
          <cell r="P64">
            <v>15</v>
          </cell>
          <cell r="Q64">
            <v>91</v>
          </cell>
          <cell r="R64">
            <v>51</v>
          </cell>
        </row>
        <row r="65">
          <cell r="A65">
            <v>16</v>
          </cell>
          <cell r="B65">
            <v>11.9</v>
          </cell>
          <cell r="C65">
            <v>7.05</v>
          </cell>
          <cell r="D65">
            <v>9.1555541666666649</v>
          </cell>
          <cell r="E65">
            <v>4.8</v>
          </cell>
          <cell r="K65">
            <v>16</v>
          </cell>
          <cell r="L65">
            <v>984.5</v>
          </cell>
          <cell r="M65">
            <v>976.8</v>
          </cell>
          <cell r="N65">
            <v>0</v>
          </cell>
          <cell r="P65">
            <v>16</v>
          </cell>
          <cell r="Q65">
            <v>100</v>
          </cell>
          <cell r="R65">
            <v>91</v>
          </cell>
        </row>
        <row r="66">
          <cell r="A66">
            <v>17</v>
          </cell>
          <cell r="B66">
            <v>10.4</v>
          </cell>
          <cell r="C66">
            <v>8.1750000000000007</v>
          </cell>
          <cell r="D66">
            <v>9.0064499999999974</v>
          </cell>
          <cell r="E66">
            <v>4.5999999999999996</v>
          </cell>
          <cell r="K66">
            <v>17</v>
          </cell>
          <cell r="L66">
            <v>986.4</v>
          </cell>
          <cell r="M66">
            <v>984.3</v>
          </cell>
          <cell r="N66">
            <v>0</v>
          </cell>
          <cell r="P66">
            <v>17</v>
          </cell>
          <cell r="Q66">
            <v>100</v>
          </cell>
          <cell r="R66">
            <v>92</v>
          </cell>
        </row>
        <row r="67">
          <cell r="A67">
            <v>18</v>
          </cell>
          <cell r="B67">
            <v>11.9</v>
          </cell>
          <cell r="C67">
            <v>9.35</v>
          </cell>
          <cell r="D67">
            <v>8.8634291666666662</v>
          </cell>
          <cell r="E67">
            <v>7.3</v>
          </cell>
          <cell r="K67">
            <v>18</v>
          </cell>
          <cell r="L67">
            <v>984.6</v>
          </cell>
          <cell r="M67">
            <v>980.9</v>
          </cell>
          <cell r="N67">
            <v>4.0999999999999996</v>
          </cell>
          <cell r="P67">
            <v>18</v>
          </cell>
          <cell r="Q67">
            <v>100</v>
          </cell>
          <cell r="R67">
            <v>74</v>
          </cell>
        </row>
        <row r="68">
          <cell r="A68">
            <v>19</v>
          </cell>
          <cell r="B68">
            <v>11.1</v>
          </cell>
          <cell r="C68">
            <v>9.2249999999999996</v>
          </cell>
          <cell r="D68">
            <v>8.7088666666666654</v>
          </cell>
          <cell r="E68">
            <v>5.9</v>
          </cell>
          <cell r="K68">
            <v>19</v>
          </cell>
          <cell r="L68">
            <v>981.4</v>
          </cell>
          <cell r="M68">
            <v>976.2</v>
          </cell>
          <cell r="N68">
            <v>7.1</v>
          </cell>
          <cell r="P68">
            <v>19</v>
          </cell>
          <cell r="Q68">
            <v>100</v>
          </cell>
          <cell r="R68">
            <v>83</v>
          </cell>
        </row>
        <row r="69">
          <cell r="A69">
            <v>20</v>
          </cell>
          <cell r="B69">
            <v>9.4</v>
          </cell>
          <cell r="C69">
            <v>5.875</v>
          </cell>
          <cell r="D69">
            <v>8.5494916666666647</v>
          </cell>
          <cell r="E69">
            <v>4.9000000000000004</v>
          </cell>
          <cell r="K69">
            <v>20</v>
          </cell>
          <cell r="L69">
            <v>977.3</v>
          </cell>
          <cell r="M69">
            <v>973.6</v>
          </cell>
          <cell r="N69">
            <v>21.8</v>
          </cell>
          <cell r="P69">
            <v>20</v>
          </cell>
          <cell r="Q69">
            <v>100</v>
          </cell>
          <cell r="R69">
            <v>84</v>
          </cell>
        </row>
        <row r="70">
          <cell r="A70">
            <v>21</v>
          </cell>
          <cell r="B70">
            <v>9.1999999999999993</v>
          </cell>
          <cell r="C70">
            <v>5.85</v>
          </cell>
          <cell r="D70">
            <v>8.3881166666666651</v>
          </cell>
          <cell r="E70">
            <v>-0.1</v>
          </cell>
          <cell r="K70">
            <v>21</v>
          </cell>
          <cell r="L70">
            <v>973.8</v>
          </cell>
          <cell r="M70">
            <v>971.6</v>
          </cell>
          <cell r="N70">
            <v>0.4</v>
          </cell>
          <cell r="P70">
            <v>21</v>
          </cell>
          <cell r="Q70">
            <v>100</v>
          </cell>
          <cell r="R70">
            <v>83</v>
          </cell>
        </row>
        <row r="71">
          <cell r="A71">
            <v>22</v>
          </cell>
          <cell r="B71">
            <v>11.7</v>
          </cell>
          <cell r="C71">
            <v>8.0250000000000004</v>
          </cell>
          <cell r="D71">
            <v>8.2217416666666647</v>
          </cell>
          <cell r="E71">
            <v>0.8</v>
          </cell>
          <cell r="K71">
            <v>22</v>
          </cell>
          <cell r="L71">
            <v>975.4</v>
          </cell>
          <cell r="M71">
            <v>972.5</v>
          </cell>
          <cell r="N71">
            <v>0</v>
          </cell>
          <cell r="P71">
            <v>22</v>
          </cell>
          <cell r="Q71">
            <v>100</v>
          </cell>
          <cell r="R71">
            <v>66</v>
          </cell>
        </row>
        <row r="72">
          <cell r="A72">
            <v>23</v>
          </cell>
          <cell r="B72">
            <v>14.2</v>
          </cell>
          <cell r="C72">
            <v>9.8250000000000011</v>
          </cell>
          <cell r="D72">
            <v>8.0177833333333322</v>
          </cell>
          <cell r="E72">
            <v>4.4000000000000004</v>
          </cell>
          <cell r="K72">
            <v>23</v>
          </cell>
          <cell r="L72">
            <v>976.9</v>
          </cell>
          <cell r="M72">
            <v>974.8</v>
          </cell>
          <cell r="N72">
            <v>0</v>
          </cell>
          <cell r="P72">
            <v>23</v>
          </cell>
          <cell r="Q72">
            <v>79</v>
          </cell>
          <cell r="R72">
            <v>55</v>
          </cell>
        </row>
        <row r="73">
          <cell r="A73">
            <v>24</v>
          </cell>
          <cell r="B73">
            <v>16.5</v>
          </cell>
          <cell r="C73">
            <v>14.399999999999999</v>
          </cell>
          <cell r="D73">
            <v>7.8348249999999995</v>
          </cell>
          <cell r="E73">
            <v>5.8</v>
          </cell>
          <cell r="K73">
            <v>24</v>
          </cell>
          <cell r="L73">
            <v>977.6</v>
          </cell>
          <cell r="M73">
            <v>974.9</v>
          </cell>
          <cell r="N73">
            <v>0</v>
          </cell>
          <cell r="P73">
            <v>24</v>
          </cell>
          <cell r="Q73">
            <v>82</v>
          </cell>
          <cell r="R73">
            <v>64</v>
          </cell>
        </row>
        <row r="74">
          <cell r="A74">
            <v>25</v>
          </cell>
          <cell r="B74">
            <v>17.5</v>
          </cell>
          <cell r="C74">
            <v>13.375</v>
          </cell>
          <cell r="D74">
            <v>7.6911166666666668</v>
          </cell>
          <cell r="E74">
            <v>10.6</v>
          </cell>
          <cell r="K74">
            <v>25</v>
          </cell>
          <cell r="L74">
            <v>981.5</v>
          </cell>
          <cell r="M74">
            <v>973.9</v>
          </cell>
          <cell r="N74">
            <v>1</v>
          </cell>
          <cell r="P74">
            <v>25</v>
          </cell>
          <cell r="Q74">
            <v>99</v>
          </cell>
          <cell r="R74">
            <v>75</v>
          </cell>
        </row>
        <row r="75">
          <cell r="A75">
            <v>26</v>
          </cell>
          <cell r="B75">
            <v>11.1</v>
          </cell>
          <cell r="C75">
            <v>5.35</v>
          </cell>
          <cell r="D75">
            <v>7.5495541666666677</v>
          </cell>
          <cell r="E75">
            <v>2</v>
          </cell>
          <cell r="K75">
            <v>26</v>
          </cell>
          <cell r="L75">
            <v>988.3</v>
          </cell>
          <cell r="M75">
            <v>981.4</v>
          </cell>
          <cell r="N75">
            <v>0.8</v>
          </cell>
          <cell r="P75">
            <v>26</v>
          </cell>
          <cell r="Q75">
            <v>100</v>
          </cell>
          <cell r="R75">
            <v>82</v>
          </cell>
        </row>
        <row r="76">
          <cell r="A76">
            <v>27</v>
          </cell>
          <cell r="B76">
            <v>9.3000000000000007</v>
          </cell>
          <cell r="C76">
            <v>3.0500000000000007</v>
          </cell>
          <cell r="D76">
            <v>7.3873458333333337</v>
          </cell>
          <cell r="E76">
            <v>-2.2000000000000002</v>
          </cell>
          <cell r="K76">
            <v>27</v>
          </cell>
          <cell r="L76">
            <v>990.9</v>
          </cell>
          <cell r="M76">
            <v>988</v>
          </cell>
          <cell r="N76">
            <v>0</v>
          </cell>
          <cell r="P76">
            <v>27</v>
          </cell>
          <cell r="Q76">
            <v>100</v>
          </cell>
          <cell r="R76">
            <v>61</v>
          </cell>
        </row>
        <row r="77">
          <cell r="A77">
            <v>28</v>
          </cell>
          <cell r="B77">
            <v>13.5</v>
          </cell>
          <cell r="C77">
            <v>7.2249999999999996</v>
          </cell>
          <cell r="D77">
            <v>7.2107625000000013</v>
          </cell>
          <cell r="E77">
            <v>-3.5</v>
          </cell>
          <cell r="K77">
            <v>28</v>
          </cell>
          <cell r="L77">
            <v>991.9</v>
          </cell>
          <cell r="M77">
            <v>987</v>
          </cell>
          <cell r="N77">
            <v>1.8</v>
          </cell>
          <cell r="P77">
            <v>28</v>
          </cell>
          <cell r="Q77">
            <v>100</v>
          </cell>
          <cell r="R77">
            <v>67</v>
          </cell>
        </row>
        <row r="78">
          <cell r="A78">
            <v>29</v>
          </cell>
          <cell r="B78">
            <v>10.4</v>
          </cell>
          <cell r="C78">
            <v>7.4</v>
          </cell>
          <cell r="D78">
            <v>7.0233666666666688</v>
          </cell>
          <cell r="E78">
            <v>4.7</v>
          </cell>
          <cell r="K78">
            <v>29</v>
          </cell>
          <cell r="L78">
            <v>987.7</v>
          </cell>
          <cell r="M78">
            <v>983.4</v>
          </cell>
          <cell r="N78">
            <v>3</v>
          </cell>
          <cell r="P78">
            <v>29</v>
          </cell>
          <cell r="Q78">
            <v>98</v>
          </cell>
          <cell r="R78">
            <v>53</v>
          </cell>
        </row>
        <row r="79">
          <cell r="A79">
            <v>30</v>
          </cell>
          <cell r="B79">
            <v>9.4</v>
          </cell>
          <cell r="C79">
            <v>7.0749999999999993</v>
          </cell>
          <cell r="D79">
            <v>6.8473666666666677</v>
          </cell>
          <cell r="E79">
            <v>0.7</v>
          </cell>
          <cell r="K79">
            <v>30</v>
          </cell>
          <cell r="L79">
            <v>985.4</v>
          </cell>
          <cell r="M79">
            <v>982.1</v>
          </cell>
          <cell r="N79">
            <v>0</v>
          </cell>
          <cell r="P79">
            <v>30</v>
          </cell>
          <cell r="Q79">
            <v>100</v>
          </cell>
          <cell r="R79">
            <v>58</v>
          </cell>
        </row>
        <row r="80">
          <cell r="A80">
            <v>31</v>
          </cell>
          <cell r="B80">
            <v>9.1999999999999993</v>
          </cell>
          <cell r="C80">
            <v>6.3</v>
          </cell>
          <cell r="D80">
            <v>6.6448875000000012</v>
          </cell>
          <cell r="E80">
            <v>1.3</v>
          </cell>
          <cell r="K80">
            <v>31</v>
          </cell>
          <cell r="L80">
            <v>986.5</v>
          </cell>
          <cell r="M80">
            <v>983.5</v>
          </cell>
          <cell r="N80">
            <v>0.4</v>
          </cell>
          <cell r="P80">
            <v>31</v>
          </cell>
          <cell r="Q80">
            <v>96</v>
          </cell>
          <cell r="R80">
            <v>63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9"/>
  <sheetViews>
    <sheetView tabSelected="1" workbookViewId="0">
      <selection activeCell="K23" sqref="K23"/>
    </sheetView>
  </sheetViews>
  <sheetFormatPr defaultRowHeight="12.75"/>
  <cols>
    <col min="1" max="1" width="16.7109375" style="2" customWidth="1"/>
    <col min="2" max="2" width="22.5703125" style="2" customWidth="1"/>
    <col min="3" max="7" width="9.140625" style="2"/>
    <col min="8" max="8" width="9.7109375" style="2" customWidth="1"/>
    <col min="9" max="9" width="10.85546875" style="2" customWidth="1"/>
    <col min="10" max="16384" width="9.140625" style="2"/>
  </cols>
  <sheetData>
    <row r="1" spans="1:39">
      <c r="A1" s="1" t="s">
        <v>0</v>
      </c>
      <c r="D1" s="2">
        <v>2016</v>
      </c>
      <c r="F1" s="1"/>
    </row>
    <row r="2" spans="1:39" ht="15.75" thickBot="1">
      <c r="A2" s="1"/>
      <c r="H2" s="2" t="s">
        <v>1</v>
      </c>
      <c r="K2" s="141" t="s">
        <v>2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5.75" thickBot="1">
      <c r="A3" s="4"/>
      <c r="B3" s="5"/>
      <c r="C3" s="6" t="s">
        <v>3</v>
      </c>
      <c r="D3" s="6">
        <f>VALUE(D1)</f>
        <v>2016</v>
      </c>
      <c r="E3" s="6" t="s">
        <v>4</v>
      </c>
      <c r="F3" s="6" t="s">
        <v>5</v>
      </c>
      <c r="G3" s="7" t="s">
        <v>6</v>
      </c>
      <c r="H3" s="8" t="s">
        <v>7</v>
      </c>
      <c r="I3" s="9" t="s">
        <v>8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ht="15.75" thickBot="1">
      <c r="A4" s="4" t="s">
        <v>9</v>
      </c>
      <c r="B4" s="10" t="s">
        <v>10</v>
      </c>
      <c r="C4" s="11">
        <v>8.9</v>
      </c>
      <c r="D4" s="11">
        <v>8.0822580645161288</v>
      </c>
      <c r="E4" s="11">
        <v>-0.81774193548387153</v>
      </c>
      <c r="F4" s="12">
        <v>17.899999999999999</v>
      </c>
      <c r="G4" s="13">
        <v>0.3</v>
      </c>
      <c r="H4" s="14">
        <v>7</v>
      </c>
      <c r="I4" s="15">
        <v>18</v>
      </c>
      <c r="K4" s="141" t="s">
        <v>11</v>
      </c>
      <c r="L4"/>
      <c r="M4"/>
      <c r="N4"/>
      <c r="O4"/>
      <c r="P4"/>
      <c r="Q4" s="141" t="s">
        <v>12</v>
      </c>
      <c r="R4"/>
      <c r="S4"/>
      <c r="T4"/>
      <c r="U4"/>
      <c r="V4"/>
      <c r="W4" s="141" t="s">
        <v>13</v>
      </c>
      <c r="X4"/>
      <c r="Y4"/>
      <c r="Z4"/>
      <c r="AA4"/>
      <c r="AB4"/>
      <c r="AC4" s="141" t="s">
        <v>14</v>
      </c>
      <c r="AD4"/>
      <c r="AE4"/>
      <c r="AF4"/>
      <c r="AG4"/>
      <c r="AH4"/>
      <c r="AI4" s="141" t="s">
        <v>15</v>
      </c>
      <c r="AJ4"/>
      <c r="AK4"/>
      <c r="AL4"/>
      <c r="AM4"/>
    </row>
    <row r="5" spans="1:39" ht="15.75" thickBot="1">
      <c r="A5" s="16"/>
      <c r="B5" s="17" t="s">
        <v>16</v>
      </c>
      <c r="C5" s="17">
        <v>9.6</v>
      </c>
      <c r="D5" s="18">
        <v>11.014194753429738</v>
      </c>
      <c r="E5" s="18">
        <v>1.4141947534297383</v>
      </c>
      <c r="F5" s="19">
        <v>27.4</v>
      </c>
      <c r="G5" s="20">
        <v>-13.825000000000001</v>
      </c>
      <c r="K5"/>
      <c r="L5"/>
      <c r="M5" t="s">
        <v>17</v>
      </c>
      <c r="N5"/>
      <c r="O5"/>
      <c r="P5"/>
      <c r="Q5"/>
      <c r="R5"/>
      <c r="S5" t="s">
        <v>17</v>
      </c>
      <c r="T5"/>
      <c r="U5"/>
      <c r="V5"/>
      <c r="W5"/>
      <c r="X5"/>
      <c r="Y5" t="s">
        <v>17</v>
      </c>
      <c r="Z5"/>
      <c r="AA5"/>
      <c r="AB5"/>
      <c r="AC5"/>
      <c r="AD5"/>
      <c r="AE5" t="s">
        <v>17</v>
      </c>
      <c r="AF5"/>
      <c r="AG5"/>
      <c r="AH5"/>
      <c r="AI5"/>
      <c r="AJ5"/>
      <c r="AK5" t="s">
        <v>18</v>
      </c>
      <c r="AL5"/>
      <c r="AM5"/>
    </row>
    <row r="6" spans="1:39" ht="15.75" thickBot="1">
      <c r="A6" s="16"/>
      <c r="B6" s="17" t="s">
        <v>19</v>
      </c>
      <c r="C6" s="124"/>
      <c r="D6" s="125"/>
      <c r="E6" s="137"/>
      <c r="F6" s="137"/>
      <c r="G6" s="138"/>
      <c r="K6" s="142" t="s">
        <v>20</v>
      </c>
      <c r="L6" s="143" t="s">
        <v>21</v>
      </c>
      <c r="M6" s="144" t="s">
        <v>22</v>
      </c>
      <c r="N6" s="145" t="s">
        <v>20</v>
      </c>
      <c r="O6" s="146" t="s">
        <v>21</v>
      </c>
      <c r="P6"/>
      <c r="Q6" s="142" t="s">
        <v>20</v>
      </c>
      <c r="R6" s="143" t="s">
        <v>23</v>
      </c>
      <c r="S6" s="144" t="s">
        <v>22</v>
      </c>
      <c r="T6" s="147" t="s">
        <v>20</v>
      </c>
      <c r="U6" s="148" t="s">
        <v>23</v>
      </c>
      <c r="V6"/>
      <c r="W6" s="142" t="s">
        <v>20</v>
      </c>
      <c r="X6" s="143" t="s">
        <v>23</v>
      </c>
      <c r="Y6" s="144" t="s">
        <v>22</v>
      </c>
      <c r="Z6" s="142" t="s">
        <v>20</v>
      </c>
      <c r="AA6" s="149" t="s">
        <v>23</v>
      </c>
      <c r="AB6"/>
      <c r="AC6" s="142" t="s">
        <v>20</v>
      </c>
      <c r="AD6" s="143" t="s">
        <v>23</v>
      </c>
      <c r="AE6" s="144" t="s">
        <v>22</v>
      </c>
      <c r="AF6" s="145" t="s">
        <v>20</v>
      </c>
      <c r="AG6" s="146" t="s">
        <v>23</v>
      </c>
      <c r="AH6"/>
      <c r="AI6" s="142" t="s">
        <v>20</v>
      </c>
      <c r="AJ6" s="143" t="s">
        <v>24</v>
      </c>
      <c r="AK6" s="150" t="s">
        <v>22</v>
      </c>
      <c r="AL6" s="145" t="s">
        <v>20</v>
      </c>
      <c r="AM6" s="146" t="s">
        <v>24</v>
      </c>
    </row>
    <row r="7" spans="1:39" ht="15.75" thickBot="1">
      <c r="A7" s="16"/>
      <c r="B7" s="21" t="s">
        <v>25</v>
      </c>
      <c r="C7" s="127">
        <v>7</v>
      </c>
      <c r="D7" s="128"/>
      <c r="E7" s="128"/>
      <c r="F7" s="128"/>
      <c r="G7" s="139"/>
      <c r="K7" s="151">
        <v>1976</v>
      </c>
      <c r="L7" s="152">
        <v>10.712903225806448</v>
      </c>
      <c r="M7" s="153">
        <v>1</v>
      </c>
      <c r="N7" s="154">
        <v>2000</v>
      </c>
      <c r="O7" s="155">
        <v>13.055645161290322</v>
      </c>
      <c r="P7"/>
      <c r="Q7" s="151">
        <v>1976</v>
      </c>
      <c r="R7" s="152">
        <v>15.906451612903227</v>
      </c>
      <c r="S7" s="153">
        <v>1</v>
      </c>
      <c r="T7" s="154">
        <v>2000</v>
      </c>
      <c r="U7" s="155">
        <v>17.335483870967746</v>
      </c>
      <c r="V7"/>
      <c r="W7" s="156">
        <v>1992</v>
      </c>
      <c r="X7" s="157">
        <v>1.7387096774193542</v>
      </c>
      <c r="Y7" s="158">
        <v>1</v>
      </c>
      <c r="Z7" s="156">
        <v>2000</v>
      </c>
      <c r="AA7" s="155">
        <v>10.712903225806452</v>
      </c>
      <c r="AB7"/>
      <c r="AC7" s="151">
        <v>1976</v>
      </c>
      <c r="AD7" s="152">
        <v>4.1096774193548393</v>
      </c>
      <c r="AE7" s="153">
        <v>1</v>
      </c>
      <c r="AF7" s="154">
        <v>2000</v>
      </c>
      <c r="AG7" s="159">
        <v>8.3064516129032242</v>
      </c>
      <c r="AH7"/>
      <c r="AI7" s="151">
        <v>1976</v>
      </c>
      <c r="AJ7" s="160">
        <v>39.199999999999996</v>
      </c>
      <c r="AK7" s="153">
        <v>1</v>
      </c>
      <c r="AL7" s="161">
        <v>2016</v>
      </c>
      <c r="AM7" s="162">
        <v>139.19999999999999</v>
      </c>
    </row>
    <row r="8" spans="1:39" ht="15.75" thickBot="1">
      <c r="A8" s="4" t="s">
        <v>26</v>
      </c>
      <c r="B8" s="23" t="s">
        <v>10</v>
      </c>
      <c r="C8" s="23">
        <v>13.7</v>
      </c>
      <c r="D8" s="24">
        <v>12.070967741935483</v>
      </c>
      <c r="E8" s="11">
        <v>-1.629032258064516</v>
      </c>
      <c r="F8" s="12">
        <v>24</v>
      </c>
      <c r="G8" s="13">
        <v>7.4</v>
      </c>
      <c r="H8" s="14">
        <v>7</v>
      </c>
      <c r="I8" s="15">
        <v>22</v>
      </c>
      <c r="K8" s="163">
        <v>1977</v>
      </c>
      <c r="L8" s="164">
        <v>10.403225806451612</v>
      </c>
      <c r="M8" s="165">
        <v>2</v>
      </c>
      <c r="N8" s="166">
        <v>2001</v>
      </c>
      <c r="O8" s="167">
        <v>11.976612903225806</v>
      </c>
      <c r="P8"/>
      <c r="Q8" s="163">
        <v>1977</v>
      </c>
      <c r="R8" s="164">
        <v>15.683870967741935</v>
      </c>
      <c r="S8" s="165">
        <v>2</v>
      </c>
      <c r="T8" s="166">
        <v>2006</v>
      </c>
      <c r="U8" s="167">
        <v>17.019354838709678</v>
      </c>
      <c r="V8"/>
      <c r="W8" s="168">
        <v>1993</v>
      </c>
      <c r="X8" s="169">
        <v>5.7096774193548381</v>
      </c>
      <c r="Y8" s="170">
        <f>Y7+1</f>
        <v>2</v>
      </c>
      <c r="Z8" s="168">
        <v>2001</v>
      </c>
      <c r="AA8" s="167">
        <v>8.1516129032258053</v>
      </c>
      <c r="AB8"/>
      <c r="AC8" s="163">
        <v>1977</v>
      </c>
      <c r="AD8" s="164">
        <v>4.3387096774193559</v>
      </c>
      <c r="AE8" s="165">
        <v>2</v>
      </c>
      <c r="AF8" s="166">
        <v>2001</v>
      </c>
      <c r="AG8" s="171">
        <v>7.2870967741935484</v>
      </c>
      <c r="AH8"/>
      <c r="AI8" s="163">
        <v>1977</v>
      </c>
      <c r="AJ8" s="172">
        <v>24.599999999999998</v>
      </c>
      <c r="AK8" s="165">
        <v>2</v>
      </c>
      <c r="AL8" s="166">
        <v>1998</v>
      </c>
      <c r="AM8" s="173">
        <v>111.9</v>
      </c>
    </row>
    <row r="9" spans="1:39" ht="15.75" thickBot="1">
      <c r="A9" s="16"/>
      <c r="B9" s="17" t="s">
        <v>16</v>
      </c>
      <c r="C9" s="17">
        <v>14.7</v>
      </c>
      <c r="D9" s="18">
        <v>16.197261136712747</v>
      </c>
      <c r="E9" s="27">
        <v>1.4972611367127477</v>
      </c>
      <c r="F9" s="21">
        <v>35</v>
      </c>
      <c r="G9" s="20">
        <v>-9.4</v>
      </c>
      <c r="K9" s="163">
        <v>1978</v>
      </c>
      <c r="L9" s="164">
        <v>8.6612903225806459</v>
      </c>
      <c r="M9" s="165">
        <v>3</v>
      </c>
      <c r="N9" s="166">
        <v>2006</v>
      </c>
      <c r="O9" s="167">
        <v>11.098387096774196</v>
      </c>
      <c r="P9"/>
      <c r="Q9" s="163">
        <v>1978</v>
      </c>
      <c r="R9" s="164">
        <v>13.235483870967743</v>
      </c>
      <c r="S9" s="165">
        <v>3</v>
      </c>
      <c r="T9" s="166">
        <v>2001</v>
      </c>
      <c r="U9" s="167">
        <v>16.941935483870967</v>
      </c>
      <c r="V9"/>
      <c r="W9" s="168">
        <v>1994</v>
      </c>
      <c r="X9" s="169">
        <v>2.5161290322580649</v>
      </c>
      <c r="Y9" s="170">
        <f t="shared" ref="Y9:Y30" si="0">Y8+1</f>
        <v>3</v>
      </c>
      <c r="Z9" s="168">
        <v>2004</v>
      </c>
      <c r="AA9" s="171">
        <v>6.6612903225806441</v>
      </c>
      <c r="AB9"/>
      <c r="AC9" s="163">
        <v>1978</v>
      </c>
      <c r="AD9" s="164">
        <v>3.4032258064516134</v>
      </c>
      <c r="AE9" s="165">
        <v>3</v>
      </c>
      <c r="AF9" s="166">
        <v>2013</v>
      </c>
      <c r="AG9" s="171">
        <v>5.493548387096773</v>
      </c>
      <c r="AH9"/>
      <c r="AI9" s="163">
        <v>1978</v>
      </c>
      <c r="AJ9" s="172">
        <v>73.600000000000009</v>
      </c>
      <c r="AK9" s="165">
        <v>3</v>
      </c>
      <c r="AL9" s="166">
        <v>2003</v>
      </c>
      <c r="AM9" s="173">
        <v>109.30000000000001</v>
      </c>
    </row>
    <row r="10" spans="1:39" ht="15">
      <c r="A10" s="16"/>
      <c r="B10" s="17" t="s">
        <v>19</v>
      </c>
      <c r="C10" s="124">
        <v>1</v>
      </c>
      <c r="D10" s="125"/>
      <c r="E10" s="125"/>
      <c r="F10" s="125"/>
      <c r="G10" s="126"/>
      <c r="K10" s="163">
        <v>1979</v>
      </c>
      <c r="L10" s="164">
        <v>7.1</v>
      </c>
      <c r="M10" s="165">
        <v>4</v>
      </c>
      <c r="N10" s="166">
        <v>2004</v>
      </c>
      <c r="O10" s="167">
        <v>10.813709677419357</v>
      </c>
      <c r="P10"/>
      <c r="Q10" s="163">
        <v>1979</v>
      </c>
      <c r="R10" s="164">
        <v>12.296774193548387</v>
      </c>
      <c r="S10" s="165">
        <v>4</v>
      </c>
      <c r="T10" s="166">
        <v>1995</v>
      </c>
      <c r="U10" s="167">
        <v>16.241935483870964</v>
      </c>
      <c r="V10"/>
      <c r="W10" s="168">
        <v>1995</v>
      </c>
      <c r="X10" s="169">
        <v>5.8419354838709685</v>
      </c>
      <c r="Y10" s="170">
        <f t="shared" si="0"/>
        <v>4</v>
      </c>
      <c r="Z10" s="168">
        <v>2014</v>
      </c>
      <c r="AA10" s="171">
        <v>6.6225806451612925</v>
      </c>
      <c r="AB10"/>
      <c r="AC10" s="163">
        <v>1979</v>
      </c>
      <c r="AD10" s="164">
        <v>0.10645161290322579</v>
      </c>
      <c r="AE10" s="165">
        <v>4</v>
      </c>
      <c r="AF10" s="166">
        <v>2004</v>
      </c>
      <c r="AG10" s="171">
        <v>5.4645161290322575</v>
      </c>
      <c r="AH10"/>
      <c r="AI10" s="163">
        <v>1979</v>
      </c>
      <c r="AJ10" s="172">
        <v>52.5</v>
      </c>
      <c r="AK10" s="165">
        <v>4</v>
      </c>
      <c r="AL10" s="166">
        <v>2002</v>
      </c>
      <c r="AM10" s="173">
        <v>108</v>
      </c>
    </row>
    <row r="11" spans="1:39" ht="15.75" thickBot="1">
      <c r="A11" s="16"/>
      <c r="B11" s="28" t="s">
        <v>25</v>
      </c>
      <c r="C11" s="127"/>
      <c r="D11" s="128"/>
      <c r="E11" s="128"/>
      <c r="F11" s="128"/>
      <c r="G11" s="139"/>
      <c r="K11" s="163">
        <v>1980</v>
      </c>
      <c r="L11" s="164">
        <v>8.3290322580645153</v>
      </c>
      <c r="M11" s="165">
        <v>5</v>
      </c>
      <c r="N11" s="166">
        <v>1976</v>
      </c>
      <c r="O11" s="167">
        <v>10.712903225806448</v>
      </c>
      <c r="P11"/>
      <c r="Q11" s="163">
        <v>1980</v>
      </c>
      <c r="R11" s="164">
        <v>12.69354838709677</v>
      </c>
      <c r="S11" s="165">
        <v>5</v>
      </c>
      <c r="T11" s="166">
        <v>1976</v>
      </c>
      <c r="U11" s="167">
        <v>15.906451612903227</v>
      </c>
      <c r="V11"/>
      <c r="W11" s="168">
        <v>1996</v>
      </c>
      <c r="X11" s="169">
        <v>6.2935483870967728</v>
      </c>
      <c r="Y11" s="170">
        <f t="shared" si="0"/>
        <v>5</v>
      </c>
      <c r="Z11" s="168">
        <v>1996</v>
      </c>
      <c r="AA11" s="171">
        <v>6.2935483870967728</v>
      </c>
      <c r="AB11"/>
      <c r="AC11" s="163">
        <v>1980</v>
      </c>
      <c r="AD11" s="164">
        <v>3.0612903225806449</v>
      </c>
      <c r="AE11" s="165">
        <v>5</v>
      </c>
      <c r="AF11" s="166">
        <v>2014</v>
      </c>
      <c r="AG11" s="171">
        <v>5.4548387096774196</v>
      </c>
      <c r="AH11"/>
      <c r="AI11" s="163">
        <v>1980</v>
      </c>
      <c r="AJ11" s="172">
        <v>82.100000000000009</v>
      </c>
      <c r="AK11" s="165">
        <v>5</v>
      </c>
      <c r="AL11" s="166">
        <v>2012</v>
      </c>
      <c r="AM11" s="173">
        <v>102.00000000000001</v>
      </c>
    </row>
    <row r="12" spans="1:39" ht="15.75" thickBot="1">
      <c r="A12" s="4" t="s">
        <v>27</v>
      </c>
      <c r="B12" s="10" t="s">
        <v>10</v>
      </c>
      <c r="C12" s="11">
        <v>4.9000000000000004</v>
      </c>
      <c r="D12" s="11">
        <v>4.5451612903225804</v>
      </c>
      <c r="E12" s="11">
        <v>-0.35483870967741993</v>
      </c>
      <c r="F12" s="12">
        <v>10.6</v>
      </c>
      <c r="G12" s="13">
        <v>-2</v>
      </c>
      <c r="H12" s="14">
        <v>10</v>
      </c>
      <c r="I12" s="15">
        <v>12</v>
      </c>
      <c r="K12" s="163">
        <v>1981</v>
      </c>
      <c r="L12" s="164">
        <v>9.6032258064516132</v>
      </c>
      <c r="M12" s="165">
        <v>6</v>
      </c>
      <c r="N12" s="166">
        <v>1984</v>
      </c>
      <c r="O12" s="167">
        <v>10.500000000000002</v>
      </c>
      <c r="P12"/>
      <c r="Q12" s="163">
        <v>1981</v>
      </c>
      <c r="R12" s="164">
        <v>13.590322580645159</v>
      </c>
      <c r="S12" s="165">
        <v>6</v>
      </c>
      <c r="T12" s="166">
        <v>1977</v>
      </c>
      <c r="U12" s="167">
        <v>15.683870967741935</v>
      </c>
      <c r="V12"/>
      <c r="W12" s="168">
        <v>1997</v>
      </c>
      <c r="X12" s="169">
        <v>1.970967741935483</v>
      </c>
      <c r="Y12" s="170">
        <f t="shared" si="0"/>
        <v>6</v>
      </c>
      <c r="Z12" s="163">
        <v>2006</v>
      </c>
      <c r="AA12" s="171">
        <v>6.2483870967741932</v>
      </c>
      <c r="AB12"/>
      <c r="AC12" s="163">
        <v>1981</v>
      </c>
      <c r="AD12" s="164">
        <v>4.3451612903225802</v>
      </c>
      <c r="AE12" s="165">
        <v>6</v>
      </c>
      <c r="AF12" s="166">
        <v>1998</v>
      </c>
      <c r="AG12" s="171">
        <v>5.2387096774193553</v>
      </c>
      <c r="AH12"/>
      <c r="AI12" s="163">
        <v>1981</v>
      </c>
      <c r="AJ12" s="172">
        <v>83.300000000000011</v>
      </c>
      <c r="AK12" s="165">
        <v>6</v>
      </c>
      <c r="AL12" s="166">
        <v>1992</v>
      </c>
      <c r="AM12" s="173">
        <v>101.89999999999999</v>
      </c>
    </row>
    <row r="13" spans="1:39" ht="15.75" thickBot="1">
      <c r="A13" s="16"/>
      <c r="B13" s="17" t="s">
        <v>16</v>
      </c>
      <c r="C13" s="18">
        <v>4.8</v>
      </c>
      <c r="D13" s="18">
        <v>5.8092764976958531</v>
      </c>
      <c r="E13" s="27">
        <v>1.0092764976958533</v>
      </c>
      <c r="F13" s="19">
        <v>19.3</v>
      </c>
      <c r="G13" s="20">
        <v>-19.399999999999999</v>
      </c>
      <c r="K13" s="163">
        <v>1982</v>
      </c>
      <c r="L13" s="164">
        <v>9.5419354838709687</v>
      </c>
      <c r="M13" s="165">
        <v>7</v>
      </c>
      <c r="N13" s="166">
        <v>1977</v>
      </c>
      <c r="O13" s="171">
        <v>10.403225806451612</v>
      </c>
      <c r="P13"/>
      <c r="Q13" s="163">
        <v>1982</v>
      </c>
      <c r="R13" s="164">
        <v>14.361290322580642</v>
      </c>
      <c r="S13" s="165">
        <v>7</v>
      </c>
      <c r="T13" s="166">
        <v>2004</v>
      </c>
      <c r="U13" s="167">
        <v>15.522580645161289</v>
      </c>
      <c r="V13"/>
      <c r="W13" s="168">
        <v>1998</v>
      </c>
      <c r="X13" s="169">
        <v>5.7774193548387105</v>
      </c>
      <c r="Y13" s="170">
        <f t="shared" si="0"/>
        <v>7</v>
      </c>
      <c r="Z13" s="168">
        <v>2013</v>
      </c>
      <c r="AA13" s="171">
        <v>5.9161290322580635</v>
      </c>
      <c r="AB13"/>
      <c r="AC13" s="163">
        <v>1982</v>
      </c>
      <c r="AD13" s="164">
        <v>3.712903225806452</v>
      </c>
      <c r="AE13" s="165">
        <v>7</v>
      </c>
      <c r="AF13" s="166">
        <v>1996</v>
      </c>
      <c r="AG13" s="171">
        <v>5.1419354838709674</v>
      </c>
      <c r="AH13"/>
      <c r="AI13" s="163">
        <v>1982</v>
      </c>
      <c r="AJ13" s="172">
        <v>24.6</v>
      </c>
      <c r="AK13" s="165">
        <v>7</v>
      </c>
      <c r="AL13" s="166">
        <v>2009</v>
      </c>
      <c r="AM13" s="173">
        <v>100.19999999999996</v>
      </c>
    </row>
    <row r="14" spans="1:39" ht="15">
      <c r="A14" s="29"/>
      <c r="B14" s="17" t="s">
        <v>19</v>
      </c>
      <c r="C14" s="124"/>
      <c r="D14" s="125"/>
      <c r="E14" s="125"/>
      <c r="F14" s="125"/>
      <c r="G14" s="126"/>
      <c r="K14" s="163">
        <v>1983</v>
      </c>
      <c r="L14" s="164">
        <v>8.9432258064516148</v>
      </c>
      <c r="M14" s="165">
        <v>8</v>
      </c>
      <c r="N14" s="166">
        <v>2013</v>
      </c>
      <c r="O14" s="171">
        <v>10.379032258064518</v>
      </c>
      <c r="P14"/>
      <c r="Q14" s="163">
        <v>1983</v>
      </c>
      <c r="R14" s="164">
        <v>13.667741935483873</v>
      </c>
      <c r="S14" s="165">
        <v>8</v>
      </c>
      <c r="T14" s="166">
        <v>2013</v>
      </c>
      <c r="U14" s="171">
        <v>15.425806451612903</v>
      </c>
      <c r="V14"/>
      <c r="W14" s="168">
        <v>1999</v>
      </c>
      <c r="X14" s="169">
        <v>5.8580645161290317</v>
      </c>
      <c r="Y14" s="170">
        <f t="shared" si="0"/>
        <v>8</v>
      </c>
      <c r="Z14" s="163">
        <v>1999</v>
      </c>
      <c r="AA14" s="171">
        <v>5.8580645161290317</v>
      </c>
      <c r="AB14"/>
      <c r="AC14" s="163">
        <v>1983</v>
      </c>
      <c r="AD14" s="164">
        <v>2.9645161290322575</v>
      </c>
      <c r="AE14" s="165">
        <v>8</v>
      </c>
      <c r="AF14" s="166">
        <v>2006</v>
      </c>
      <c r="AG14" s="171">
        <v>4.8354838709677423</v>
      </c>
      <c r="AH14"/>
      <c r="AI14" s="163">
        <v>1983</v>
      </c>
      <c r="AJ14" s="172">
        <v>35.299999999999997</v>
      </c>
      <c r="AK14" s="165">
        <v>8</v>
      </c>
      <c r="AL14" s="166">
        <v>1981</v>
      </c>
      <c r="AM14" s="173">
        <v>83.300000000000011</v>
      </c>
    </row>
    <row r="15" spans="1:39" ht="15.75" thickBot="1">
      <c r="A15" s="30"/>
      <c r="B15" s="21" t="s">
        <v>25</v>
      </c>
      <c r="C15" s="140" t="s">
        <v>28</v>
      </c>
      <c r="D15" s="128"/>
      <c r="E15" s="128"/>
      <c r="F15" s="128"/>
      <c r="G15" s="139"/>
      <c r="K15" s="163">
        <v>1984</v>
      </c>
      <c r="L15" s="164">
        <v>10.500000000000002</v>
      </c>
      <c r="M15" s="165">
        <v>9</v>
      </c>
      <c r="N15" s="166">
        <v>1995</v>
      </c>
      <c r="O15" s="171">
        <v>10.306451612903226</v>
      </c>
      <c r="P15"/>
      <c r="Q15" s="163">
        <v>1984</v>
      </c>
      <c r="R15" s="164">
        <v>14.71290322580645</v>
      </c>
      <c r="S15" s="165">
        <v>9</v>
      </c>
      <c r="T15" s="166">
        <v>1990</v>
      </c>
      <c r="U15" s="171">
        <v>15.370967741935484</v>
      </c>
      <c r="V15"/>
      <c r="W15" s="168">
        <v>2000</v>
      </c>
      <c r="X15" s="169">
        <v>10.712903225806452</v>
      </c>
      <c r="Y15" s="170">
        <f t="shared" si="0"/>
        <v>9</v>
      </c>
      <c r="Z15" s="168">
        <v>1995</v>
      </c>
      <c r="AA15" s="171">
        <v>5.8419354838709685</v>
      </c>
      <c r="AB15"/>
      <c r="AC15" s="163">
        <v>1984</v>
      </c>
      <c r="AD15" s="164">
        <v>4.1419354838709674</v>
      </c>
      <c r="AE15" s="165">
        <v>9</v>
      </c>
      <c r="AF15" s="166">
        <v>1981</v>
      </c>
      <c r="AG15" s="171">
        <v>4.3451612903225802</v>
      </c>
      <c r="AH15"/>
      <c r="AI15" s="163">
        <v>1984</v>
      </c>
      <c r="AJ15" s="172">
        <v>36.700000000000003</v>
      </c>
      <c r="AK15" s="165">
        <v>9</v>
      </c>
      <c r="AL15" s="166">
        <v>1980</v>
      </c>
      <c r="AM15" s="173">
        <v>82.100000000000009</v>
      </c>
    </row>
    <row r="16" spans="1:39" ht="15.75" thickBot="1">
      <c r="A16" s="4" t="s">
        <v>27</v>
      </c>
      <c r="B16" s="10" t="s">
        <v>10</v>
      </c>
      <c r="C16" s="11">
        <v>3.4</v>
      </c>
      <c r="D16" s="11">
        <v>4.0709677419354833</v>
      </c>
      <c r="E16" s="11">
        <v>0.67096774193548336</v>
      </c>
      <c r="F16" s="12">
        <v>11</v>
      </c>
      <c r="G16" s="13">
        <v>-3.5</v>
      </c>
      <c r="H16" s="14">
        <v>18</v>
      </c>
      <c r="I16" s="15">
        <v>9</v>
      </c>
      <c r="K16" s="163">
        <v>1985</v>
      </c>
      <c r="L16" s="164">
        <v>8.0258064516129046</v>
      </c>
      <c r="M16" s="165">
        <v>10</v>
      </c>
      <c r="N16" s="166">
        <v>2014</v>
      </c>
      <c r="O16" s="171">
        <v>10.064516129032258</v>
      </c>
      <c r="P16"/>
      <c r="Q16" s="163">
        <v>1985</v>
      </c>
      <c r="R16" s="164">
        <v>12.796774193548387</v>
      </c>
      <c r="S16" s="165">
        <v>10</v>
      </c>
      <c r="T16" s="166">
        <v>1989</v>
      </c>
      <c r="U16" s="171">
        <v>15.148387096774192</v>
      </c>
      <c r="V16"/>
      <c r="W16" s="168">
        <v>2001</v>
      </c>
      <c r="X16" s="169">
        <v>8.1516129032258053</v>
      </c>
      <c r="Y16" s="170">
        <f t="shared" si="0"/>
        <v>10</v>
      </c>
      <c r="Z16" s="168">
        <v>1998</v>
      </c>
      <c r="AA16" s="171">
        <v>5.7774193548387105</v>
      </c>
      <c r="AB16"/>
      <c r="AC16" s="163">
        <v>1985</v>
      </c>
      <c r="AD16" s="164">
        <v>2.212903225806452</v>
      </c>
      <c r="AE16" s="165">
        <v>10</v>
      </c>
      <c r="AF16" s="166">
        <v>1977</v>
      </c>
      <c r="AG16" s="171">
        <v>4.3387096774193559</v>
      </c>
      <c r="AH16"/>
      <c r="AI16" s="163">
        <v>1985</v>
      </c>
      <c r="AJ16" s="172">
        <v>30.4</v>
      </c>
      <c r="AK16" s="165">
        <v>10</v>
      </c>
      <c r="AL16" s="166">
        <v>1978</v>
      </c>
      <c r="AM16" s="174">
        <v>73.600000000000009</v>
      </c>
    </row>
    <row r="17" spans="1:39" ht="15.75" thickBot="1">
      <c r="A17" s="16" t="s">
        <v>29</v>
      </c>
      <c r="B17" s="17" t="s">
        <v>16</v>
      </c>
      <c r="C17" s="18">
        <v>3</v>
      </c>
      <c r="D17" s="18">
        <v>4.2992788018433172</v>
      </c>
      <c r="E17" s="27">
        <v>1.2992788018433172</v>
      </c>
      <c r="F17" s="19">
        <v>19.5</v>
      </c>
      <c r="G17" s="20">
        <v>-24.8</v>
      </c>
      <c r="K17" s="163">
        <v>1986</v>
      </c>
      <c r="L17" s="164">
        <v>8.5161290322580658</v>
      </c>
      <c r="M17" s="165">
        <v>11</v>
      </c>
      <c r="N17" s="166">
        <v>1989</v>
      </c>
      <c r="O17" s="171">
        <v>10.051612903225806</v>
      </c>
      <c r="P17"/>
      <c r="Q17" s="163">
        <v>1986</v>
      </c>
      <c r="R17" s="164">
        <v>14.461290322580643</v>
      </c>
      <c r="S17" s="165">
        <v>11</v>
      </c>
      <c r="T17" s="166">
        <v>2014</v>
      </c>
      <c r="U17" s="171">
        <v>14.745161290322576</v>
      </c>
      <c r="V17"/>
      <c r="W17" s="168">
        <v>2002</v>
      </c>
      <c r="X17" s="169">
        <v>3.2032258064516128</v>
      </c>
      <c r="Y17" s="170">
        <f t="shared" si="0"/>
        <v>11</v>
      </c>
      <c r="Z17" s="168">
        <v>2008</v>
      </c>
      <c r="AA17" s="171">
        <v>5.7612903225806447</v>
      </c>
      <c r="AB17"/>
      <c r="AC17" s="163">
        <v>1986</v>
      </c>
      <c r="AD17" s="164">
        <v>1.7322580645161285</v>
      </c>
      <c r="AE17" s="165">
        <v>11</v>
      </c>
      <c r="AF17" s="166">
        <v>1987</v>
      </c>
      <c r="AG17" s="171">
        <v>4.2322580645161292</v>
      </c>
      <c r="AH17"/>
      <c r="AI17" s="163">
        <v>1986</v>
      </c>
      <c r="AJ17" s="172">
        <v>29.700000000000003</v>
      </c>
      <c r="AK17" s="165">
        <v>11</v>
      </c>
      <c r="AL17" s="166">
        <v>2004</v>
      </c>
      <c r="AM17" s="174">
        <v>71.600000000000009</v>
      </c>
    </row>
    <row r="18" spans="1:39" ht="15">
      <c r="A18" s="29"/>
      <c r="B18" s="17" t="s">
        <v>19</v>
      </c>
      <c r="C18" s="124"/>
      <c r="D18" s="125"/>
      <c r="E18" s="125"/>
      <c r="F18" s="125"/>
      <c r="G18" s="126"/>
      <c r="K18" s="163">
        <v>1987</v>
      </c>
      <c r="L18" s="164">
        <v>9.5451612903225804</v>
      </c>
      <c r="M18" s="165">
        <v>12</v>
      </c>
      <c r="N18" s="166">
        <v>2008</v>
      </c>
      <c r="O18" s="171">
        <v>9.75</v>
      </c>
      <c r="P18"/>
      <c r="Q18" s="163">
        <v>1987</v>
      </c>
      <c r="R18" s="164">
        <v>14.309677419354838</v>
      </c>
      <c r="S18" s="165">
        <v>12</v>
      </c>
      <c r="T18" s="166">
        <v>1984</v>
      </c>
      <c r="U18" s="171">
        <v>14.71290322580645</v>
      </c>
      <c r="V18"/>
      <c r="W18" s="168">
        <v>2003</v>
      </c>
      <c r="X18" s="169">
        <v>1.645161290322581</v>
      </c>
      <c r="Y18" s="170">
        <f t="shared" si="0"/>
        <v>12</v>
      </c>
      <c r="Z18" s="168">
        <v>1993</v>
      </c>
      <c r="AA18" s="171">
        <v>5.7096774193548381</v>
      </c>
      <c r="AB18"/>
      <c r="AC18" s="163">
        <v>1987</v>
      </c>
      <c r="AD18" s="164">
        <v>4.2322580645161292</v>
      </c>
      <c r="AE18" s="165">
        <v>12</v>
      </c>
      <c r="AF18" s="166">
        <v>1984</v>
      </c>
      <c r="AG18" s="171">
        <v>4.1419354838709674</v>
      </c>
      <c r="AH18"/>
      <c r="AI18" s="163">
        <v>1987</v>
      </c>
      <c r="AJ18" s="172">
        <v>52.800000000000004</v>
      </c>
      <c r="AK18" s="165">
        <v>12</v>
      </c>
      <c r="AL18" s="166">
        <v>2007</v>
      </c>
      <c r="AM18" s="174">
        <v>69.400000000000006</v>
      </c>
    </row>
    <row r="19" spans="1:39" ht="15.75" thickBot="1">
      <c r="A19" s="30"/>
      <c r="B19" s="21" t="s">
        <v>25</v>
      </c>
      <c r="C19" s="127">
        <v>8</v>
      </c>
      <c r="D19" s="128"/>
      <c r="E19" s="128"/>
      <c r="F19" s="129"/>
      <c r="G19" s="130"/>
      <c r="K19" s="163">
        <v>1988</v>
      </c>
      <c r="L19" s="164">
        <v>8.5322580645161299</v>
      </c>
      <c r="M19" s="165">
        <v>13</v>
      </c>
      <c r="N19" s="166">
        <v>1990</v>
      </c>
      <c r="O19" s="171">
        <v>9.7096774193548363</v>
      </c>
      <c r="P19"/>
      <c r="Q19" s="163">
        <v>1988</v>
      </c>
      <c r="R19" s="164">
        <v>14.022580645161288</v>
      </c>
      <c r="S19" s="165">
        <v>13</v>
      </c>
      <c r="T19" s="166">
        <v>2005</v>
      </c>
      <c r="U19" s="171">
        <v>14.68064516129032</v>
      </c>
      <c r="V19"/>
      <c r="W19" s="168">
        <v>2004</v>
      </c>
      <c r="X19" s="169">
        <v>6.6612903225806441</v>
      </c>
      <c r="Y19" s="170">
        <f t="shared" si="0"/>
        <v>13</v>
      </c>
      <c r="Z19" s="168">
        <v>2009</v>
      </c>
      <c r="AA19" s="171">
        <v>4.9322580645161285</v>
      </c>
      <c r="AB19"/>
      <c r="AC19" s="163">
        <v>1988</v>
      </c>
      <c r="AD19" s="164">
        <v>2.1064516129032258</v>
      </c>
      <c r="AE19" s="165">
        <v>13</v>
      </c>
      <c r="AF19" s="166">
        <v>1995</v>
      </c>
      <c r="AG19" s="171">
        <v>4.1258064516129043</v>
      </c>
      <c r="AH19"/>
      <c r="AI19" s="163">
        <v>1988</v>
      </c>
      <c r="AJ19" s="172">
        <v>16.399999999999999</v>
      </c>
      <c r="AK19" s="165">
        <v>13</v>
      </c>
      <c r="AL19" s="166">
        <v>1996</v>
      </c>
      <c r="AM19" s="174">
        <v>65.899999999999991</v>
      </c>
    </row>
    <row r="20" spans="1:39" ht="15">
      <c r="A20" s="16" t="s">
        <v>30</v>
      </c>
      <c r="B20" s="23" t="s">
        <v>31</v>
      </c>
      <c r="C20" s="23">
        <v>0</v>
      </c>
      <c r="D20" s="23">
        <v>0</v>
      </c>
      <c r="E20" s="31">
        <v>0</v>
      </c>
      <c r="F20" s="32"/>
      <c r="G20" s="33"/>
      <c r="K20" s="163">
        <v>1989</v>
      </c>
      <c r="L20" s="164">
        <v>10.051612903225806</v>
      </c>
      <c r="M20" s="165">
        <v>14</v>
      </c>
      <c r="N20" s="166">
        <v>1996</v>
      </c>
      <c r="O20" s="171">
        <v>9.6903225806451587</v>
      </c>
      <c r="P20"/>
      <c r="Q20" s="163">
        <v>1989</v>
      </c>
      <c r="R20" s="164">
        <v>15.148387096774192</v>
      </c>
      <c r="S20" s="165">
        <v>14</v>
      </c>
      <c r="T20" s="166">
        <v>2008</v>
      </c>
      <c r="U20" s="171">
        <v>14.651612903225807</v>
      </c>
      <c r="V20"/>
      <c r="W20" s="168">
        <v>2005</v>
      </c>
      <c r="X20" s="169">
        <v>4.7354838709677418</v>
      </c>
      <c r="Y20" s="170">
        <f t="shared" si="0"/>
        <v>14</v>
      </c>
      <c r="Z20" s="168">
        <v>2005</v>
      </c>
      <c r="AA20" s="171">
        <v>4.7354838709677418</v>
      </c>
      <c r="AB20"/>
      <c r="AC20" s="163">
        <v>1989</v>
      </c>
      <c r="AD20" s="164">
        <v>3.5354838709677421</v>
      </c>
      <c r="AE20" s="165">
        <v>14</v>
      </c>
      <c r="AF20" s="166">
        <v>1976</v>
      </c>
      <c r="AG20" s="171">
        <v>4.1096774193548393</v>
      </c>
      <c r="AH20"/>
      <c r="AI20" s="163">
        <v>1989</v>
      </c>
      <c r="AJ20" s="172">
        <v>21.499999999999996</v>
      </c>
      <c r="AK20" s="165">
        <v>14</v>
      </c>
      <c r="AL20" s="166">
        <v>1999</v>
      </c>
      <c r="AM20" s="174">
        <v>65.2</v>
      </c>
    </row>
    <row r="21" spans="1:39" ht="15">
      <c r="A21" s="29"/>
      <c r="B21" s="17" t="s">
        <v>32</v>
      </c>
      <c r="C21" s="17">
        <v>8</v>
      </c>
      <c r="D21" s="17">
        <v>6</v>
      </c>
      <c r="E21" s="34">
        <v>-2</v>
      </c>
      <c r="F21" s="35"/>
      <c r="G21" s="36"/>
      <c r="K21" s="163">
        <v>1990</v>
      </c>
      <c r="L21" s="164">
        <v>9.7096774193548363</v>
      </c>
      <c r="M21" s="165">
        <v>15</v>
      </c>
      <c r="N21" s="166">
        <v>1981</v>
      </c>
      <c r="O21" s="171">
        <v>9.6032258064516132</v>
      </c>
      <c r="P21"/>
      <c r="Q21" s="163">
        <v>1990</v>
      </c>
      <c r="R21" s="164">
        <v>15.370967741935484</v>
      </c>
      <c r="S21" s="165">
        <v>15</v>
      </c>
      <c r="T21" s="166">
        <v>1986</v>
      </c>
      <c r="U21" s="171">
        <v>14.461290322580643</v>
      </c>
      <c r="V21"/>
      <c r="W21" s="168">
        <v>2006</v>
      </c>
      <c r="X21" s="169">
        <v>6.2483870967741932</v>
      </c>
      <c r="Y21" s="170">
        <f t="shared" si="0"/>
        <v>15</v>
      </c>
      <c r="Z21" s="175">
        <v>2016</v>
      </c>
      <c r="AA21" s="171">
        <v>4.5</v>
      </c>
      <c r="AB21"/>
      <c r="AC21" s="163">
        <v>1990</v>
      </c>
      <c r="AD21" s="164">
        <v>2.1516129032258071</v>
      </c>
      <c r="AE21" s="165">
        <v>15</v>
      </c>
      <c r="AF21" s="176">
        <v>2016</v>
      </c>
      <c r="AG21" s="171">
        <v>4.0999999999999996</v>
      </c>
      <c r="AH21"/>
      <c r="AI21" s="163">
        <v>1990</v>
      </c>
      <c r="AJ21" s="172">
        <v>29.6</v>
      </c>
      <c r="AK21" s="165">
        <v>15</v>
      </c>
      <c r="AL21" s="166">
        <v>1994</v>
      </c>
      <c r="AM21" s="174">
        <v>56.900000000000006</v>
      </c>
    </row>
    <row r="22" spans="1:39" ht="15">
      <c r="A22" s="29"/>
      <c r="B22" s="17" t="s">
        <v>33</v>
      </c>
      <c r="C22" s="17">
        <v>0</v>
      </c>
      <c r="D22" s="17">
        <v>0</v>
      </c>
      <c r="E22" s="34">
        <v>0</v>
      </c>
      <c r="F22" s="35"/>
      <c r="G22" s="36"/>
      <c r="K22" s="163">
        <v>1991</v>
      </c>
      <c r="L22" s="164">
        <v>6.9935483870967738</v>
      </c>
      <c r="M22" s="165">
        <v>16</v>
      </c>
      <c r="N22" s="166">
        <v>1987</v>
      </c>
      <c r="O22" s="171">
        <v>9.5451612903225804</v>
      </c>
      <c r="P22"/>
      <c r="Q22" s="163">
        <v>1991</v>
      </c>
      <c r="R22" s="164">
        <v>12.651612903225805</v>
      </c>
      <c r="S22" s="165">
        <v>16</v>
      </c>
      <c r="T22" s="166">
        <v>1982</v>
      </c>
      <c r="U22" s="171">
        <v>14.361290322580642</v>
      </c>
      <c r="V22"/>
      <c r="W22" s="168">
        <v>2007</v>
      </c>
      <c r="X22" s="169">
        <v>3.7483870967741932</v>
      </c>
      <c r="Y22" s="170">
        <f t="shared" si="0"/>
        <v>16</v>
      </c>
      <c r="Z22" s="168">
        <v>2012</v>
      </c>
      <c r="AA22" s="171">
        <v>4.3451612903225794</v>
      </c>
      <c r="AB22"/>
      <c r="AC22" s="163">
        <v>1991</v>
      </c>
      <c r="AD22" s="164">
        <v>-0.33548387096774235</v>
      </c>
      <c r="AE22" s="165">
        <v>16</v>
      </c>
      <c r="AF22" s="166">
        <v>2012</v>
      </c>
      <c r="AG22" s="171">
        <v>3.9612903225806435</v>
      </c>
      <c r="AH22"/>
      <c r="AI22" s="163">
        <v>1991</v>
      </c>
      <c r="AJ22" s="172">
        <v>22.000000000000004</v>
      </c>
      <c r="AK22" s="165">
        <v>16</v>
      </c>
      <c r="AL22" s="166">
        <v>1993</v>
      </c>
      <c r="AM22" s="174">
        <v>55.5</v>
      </c>
    </row>
    <row r="23" spans="1:39" ht="15.75" thickBot="1">
      <c r="A23" s="30"/>
      <c r="B23" s="21" t="s">
        <v>34</v>
      </c>
      <c r="C23" s="21">
        <v>0</v>
      </c>
      <c r="D23" s="21">
        <v>0</v>
      </c>
      <c r="E23" s="37">
        <v>0</v>
      </c>
      <c r="F23" s="38"/>
      <c r="G23" s="39"/>
      <c r="K23" s="163">
        <v>1992</v>
      </c>
      <c r="L23" s="164">
        <v>6.6645161290322577</v>
      </c>
      <c r="M23" s="165">
        <v>17</v>
      </c>
      <c r="N23" s="166">
        <v>1982</v>
      </c>
      <c r="O23" s="171">
        <v>9.5419354838709687</v>
      </c>
      <c r="P23"/>
      <c r="Q23" s="163">
        <v>1992</v>
      </c>
      <c r="R23" s="164">
        <v>10.845161290322578</v>
      </c>
      <c r="S23" s="165">
        <v>17</v>
      </c>
      <c r="T23" s="166">
        <v>1987</v>
      </c>
      <c r="U23" s="171">
        <v>14.309677419354838</v>
      </c>
      <c r="V23"/>
      <c r="W23" s="168">
        <v>2008</v>
      </c>
      <c r="X23" s="169">
        <v>5.7612903225806447</v>
      </c>
      <c r="Y23" s="170">
        <f t="shared" si="0"/>
        <v>17</v>
      </c>
      <c r="Z23" s="168">
        <v>2015</v>
      </c>
      <c r="AA23" s="171">
        <v>4.0129032258064514</v>
      </c>
      <c r="AB23"/>
      <c r="AC23" s="163">
        <v>1992</v>
      </c>
      <c r="AD23" s="164">
        <v>1.7387096774193542</v>
      </c>
      <c r="AE23" s="165">
        <v>17</v>
      </c>
      <c r="AF23" s="166">
        <v>1999</v>
      </c>
      <c r="AG23" s="171">
        <v>3.8806451612903228</v>
      </c>
      <c r="AH23"/>
      <c r="AI23" s="163">
        <v>1992</v>
      </c>
      <c r="AJ23" s="172">
        <v>101.89999999999999</v>
      </c>
      <c r="AK23" s="165">
        <v>17</v>
      </c>
      <c r="AL23" s="166">
        <v>2014</v>
      </c>
      <c r="AM23" s="174">
        <v>53.4</v>
      </c>
    </row>
    <row r="24" spans="1:39" ht="15">
      <c r="A24" s="29"/>
      <c r="B24" s="23"/>
      <c r="C24" s="40" t="s">
        <v>3</v>
      </c>
      <c r="D24" s="40">
        <f>VALUE(D1)</f>
        <v>2016</v>
      </c>
      <c r="E24" s="41" t="s">
        <v>4</v>
      </c>
      <c r="F24" s="42" t="s">
        <v>35</v>
      </c>
      <c r="G24" s="43" t="s">
        <v>36</v>
      </c>
      <c r="K24" s="163">
        <v>1993</v>
      </c>
      <c r="L24" s="164">
        <v>9.2516129032258068</v>
      </c>
      <c r="M24" s="165">
        <v>18</v>
      </c>
      <c r="N24" s="166">
        <v>1993</v>
      </c>
      <c r="O24" s="171">
        <v>9.2516129032258068</v>
      </c>
      <c r="P24"/>
      <c r="Q24" s="163">
        <v>1993</v>
      </c>
      <c r="R24" s="164">
        <v>13.058064516129033</v>
      </c>
      <c r="S24" s="165">
        <v>18</v>
      </c>
      <c r="T24" s="166">
        <v>1988</v>
      </c>
      <c r="U24" s="171">
        <v>14.022580645161288</v>
      </c>
      <c r="V24"/>
      <c r="W24" s="168">
        <v>2009</v>
      </c>
      <c r="X24" s="169">
        <v>4.9322580645161285</v>
      </c>
      <c r="Y24" s="170">
        <f t="shared" si="0"/>
        <v>18</v>
      </c>
      <c r="Z24" s="168">
        <v>2007</v>
      </c>
      <c r="AA24" s="171">
        <v>3.7483870967741932</v>
      </c>
      <c r="AB24"/>
      <c r="AC24" s="163">
        <v>1993</v>
      </c>
      <c r="AD24" s="164">
        <v>3.8774193548387084</v>
      </c>
      <c r="AE24" s="165">
        <v>18</v>
      </c>
      <c r="AF24" s="166">
        <v>1993</v>
      </c>
      <c r="AG24" s="171">
        <v>3.8774193548387084</v>
      </c>
      <c r="AH24"/>
      <c r="AI24" s="163">
        <v>1993</v>
      </c>
      <c r="AJ24" s="172">
        <v>55.5</v>
      </c>
      <c r="AK24" s="165">
        <v>18</v>
      </c>
      <c r="AL24" s="166">
        <v>1987</v>
      </c>
      <c r="AM24" s="174">
        <v>52.800000000000004</v>
      </c>
    </row>
    <row r="25" spans="1:39" ht="15">
      <c r="A25" s="16" t="s">
        <v>15</v>
      </c>
      <c r="B25" s="17" t="s">
        <v>10</v>
      </c>
      <c r="C25" s="17">
        <v>50</v>
      </c>
      <c r="D25" s="17">
        <v>139.20000000000002</v>
      </c>
      <c r="E25" s="17">
        <v>89.200000000000017</v>
      </c>
      <c r="F25" s="26">
        <v>278.40000000000003</v>
      </c>
      <c r="G25" s="44">
        <v>28.8</v>
      </c>
      <c r="K25" s="163">
        <v>1994</v>
      </c>
      <c r="L25" s="164">
        <v>6.8032258064516125</v>
      </c>
      <c r="M25" s="165">
        <v>19</v>
      </c>
      <c r="N25" s="166">
        <v>1999</v>
      </c>
      <c r="O25" s="171">
        <v>8.9758064516129039</v>
      </c>
      <c r="P25"/>
      <c r="Q25" s="163">
        <v>1994</v>
      </c>
      <c r="R25" s="164">
        <v>12.003225806451612</v>
      </c>
      <c r="S25" s="165">
        <v>19</v>
      </c>
      <c r="T25" s="166">
        <v>1983</v>
      </c>
      <c r="U25" s="171">
        <v>13.667741935483873</v>
      </c>
      <c r="V25"/>
      <c r="W25" s="168">
        <v>2010</v>
      </c>
      <c r="X25" s="169">
        <v>2.2999999999999994</v>
      </c>
      <c r="Y25" s="170">
        <f t="shared" si="0"/>
        <v>19</v>
      </c>
      <c r="Z25" s="168">
        <v>2011</v>
      </c>
      <c r="AA25" s="171">
        <v>3.738709677419354</v>
      </c>
      <c r="AB25"/>
      <c r="AC25" s="163">
        <v>1994</v>
      </c>
      <c r="AD25" s="164">
        <v>0.43548387096774183</v>
      </c>
      <c r="AE25" s="165">
        <v>19</v>
      </c>
      <c r="AF25" s="166">
        <v>2009</v>
      </c>
      <c r="AG25" s="171">
        <v>3.838709677419355</v>
      </c>
      <c r="AH25"/>
      <c r="AI25" s="163">
        <v>1994</v>
      </c>
      <c r="AJ25" s="172">
        <v>56.900000000000006</v>
      </c>
      <c r="AK25" s="165">
        <v>19</v>
      </c>
      <c r="AL25" s="166">
        <v>1979</v>
      </c>
      <c r="AM25" s="174">
        <v>52.5</v>
      </c>
    </row>
    <row r="26" spans="1:39" ht="15.75" thickBot="1">
      <c r="A26" s="29"/>
      <c r="B26" s="17" t="s">
        <v>16</v>
      </c>
      <c r="C26" s="17">
        <v>720</v>
      </c>
      <c r="D26" s="17">
        <v>738.9</v>
      </c>
      <c r="E26" s="45">
        <v>18.899999999999977</v>
      </c>
      <c r="F26" s="26">
        <v>102.62499999999999</v>
      </c>
      <c r="G26" s="20">
        <v>33</v>
      </c>
      <c r="K26" s="163">
        <v>1995</v>
      </c>
      <c r="L26" s="164">
        <v>10.306451612903226</v>
      </c>
      <c r="M26" s="165">
        <v>20</v>
      </c>
      <c r="N26" s="166">
        <v>1983</v>
      </c>
      <c r="O26" s="171">
        <v>8.9432258064516148</v>
      </c>
      <c r="P26"/>
      <c r="Q26" s="163">
        <v>1995</v>
      </c>
      <c r="R26" s="164">
        <v>16.241935483870964</v>
      </c>
      <c r="S26" s="165">
        <v>20</v>
      </c>
      <c r="T26" s="166">
        <v>1981</v>
      </c>
      <c r="U26" s="171">
        <v>13.590322580645159</v>
      </c>
      <c r="V26"/>
      <c r="W26" s="168">
        <v>2011</v>
      </c>
      <c r="X26" s="169">
        <v>3.738709677419354</v>
      </c>
      <c r="Y26" s="170">
        <f t="shared" si="0"/>
        <v>20</v>
      </c>
      <c r="Z26" s="168">
        <v>2002</v>
      </c>
      <c r="AA26" s="171">
        <v>3.2032258064516128</v>
      </c>
      <c r="AB26"/>
      <c r="AC26" s="163">
        <v>1995</v>
      </c>
      <c r="AD26" s="164">
        <v>4.1258064516129043</v>
      </c>
      <c r="AE26" s="165">
        <v>20</v>
      </c>
      <c r="AF26" s="166">
        <v>1982</v>
      </c>
      <c r="AG26" s="171">
        <v>3.712903225806452</v>
      </c>
      <c r="AH26"/>
      <c r="AI26" s="163">
        <v>1995</v>
      </c>
      <c r="AJ26" s="172">
        <v>6.8</v>
      </c>
      <c r="AK26" s="165">
        <v>20</v>
      </c>
      <c r="AL26" s="166">
        <v>1997</v>
      </c>
      <c r="AM26" s="174">
        <v>42.9</v>
      </c>
    </row>
    <row r="27" spans="1:39" ht="15">
      <c r="A27" s="29"/>
      <c r="B27" s="17" t="s">
        <v>37</v>
      </c>
      <c r="C27" s="17">
        <v>14</v>
      </c>
      <c r="D27" s="17">
        <v>18</v>
      </c>
      <c r="E27" s="34">
        <v>4</v>
      </c>
      <c r="F27" s="46"/>
      <c r="K27" s="163">
        <v>1996</v>
      </c>
      <c r="L27" s="164">
        <v>9.6903225806451587</v>
      </c>
      <c r="M27" s="165">
        <v>21</v>
      </c>
      <c r="N27" s="166">
        <v>2005</v>
      </c>
      <c r="O27" s="171">
        <v>8.9330645161290327</v>
      </c>
      <c r="P27"/>
      <c r="Q27" s="163">
        <v>1996</v>
      </c>
      <c r="R27" s="164">
        <v>13.329032258064515</v>
      </c>
      <c r="S27" s="165">
        <v>21</v>
      </c>
      <c r="T27" s="166">
        <v>2015</v>
      </c>
      <c r="U27" s="171">
        <v>13.358064516129032</v>
      </c>
      <c r="V27"/>
      <c r="W27" s="168">
        <v>2012</v>
      </c>
      <c r="X27" s="169">
        <v>4.3451612903225794</v>
      </c>
      <c r="Y27" s="170">
        <f t="shared" si="0"/>
        <v>21</v>
      </c>
      <c r="Z27" s="168">
        <v>1994</v>
      </c>
      <c r="AA27" s="177">
        <v>2.5161290322580649</v>
      </c>
      <c r="AB27"/>
      <c r="AC27" s="163">
        <v>1996</v>
      </c>
      <c r="AD27" s="164">
        <v>5.1419354838709674</v>
      </c>
      <c r="AE27" s="165">
        <v>21</v>
      </c>
      <c r="AF27" s="166">
        <v>1989</v>
      </c>
      <c r="AG27" s="171">
        <v>3.5354838709677421</v>
      </c>
      <c r="AH27"/>
      <c r="AI27" s="163">
        <v>1996</v>
      </c>
      <c r="AJ27" s="172">
        <v>65.899999999999991</v>
      </c>
      <c r="AK27" s="165">
        <v>21</v>
      </c>
      <c r="AL27" s="166">
        <v>2000</v>
      </c>
      <c r="AM27" s="174">
        <v>39.9</v>
      </c>
    </row>
    <row r="28" spans="1:39" ht="15">
      <c r="A28" s="29"/>
      <c r="B28" s="17" t="s">
        <v>38</v>
      </c>
      <c r="C28" s="17">
        <v>8</v>
      </c>
      <c r="D28" s="17">
        <v>15</v>
      </c>
      <c r="E28" s="34">
        <v>7</v>
      </c>
      <c r="F28" s="35"/>
      <c r="K28" s="163">
        <v>1997</v>
      </c>
      <c r="L28" s="164">
        <v>6.2548387096774185</v>
      </c>
      <c r="M28" s="165">
        <v>22</v>
      </c>
      <c r="N28" s="166">
        <v>1978</v>
      </c>
      <c r="O28" s="171">
        <v>8.6612903225806459</v>
      </c>
      <c r="P28"/>
      <c r="Q28" s="163">
        <v>1997</v>
      </c>
      <c r="R28" s="164">
        <v>11.009677419354837</v>
      </c>
      <c r="S28" s="165">
        <v>22</v>
      </c>
      <c r="T28" s="166">
        <v>1996</v>
      </c>
      <c r="U28" s="171">
        <v>13.329032258064515</v>
      </c>
      <c r="V28"/>
      <c r="W28" s="168">
        <v>2013</v>
      </c>
      <c r="X28" s="169">
        <v>5.9161290322580635</v>
      </c>
      <c r="Y28" s="170">
        <f t="shared" si="0"/>
        <v>22</v>
      </c>
      <c r="Z28" s="168">
        <v>2010</v>
      </c>
      <c r="AA28" s="177">
        <v>2.2999999999999994</v>
      </c>
      <c r="AB28"/>
      <c r="AC28" s="163">
        <v>1997</v>
      </c>
      <c r="AD28" s="164">
        <v>0.41612903225806464</v>
      </c>
      <c r="AE28" s="165">
        <v>22</v>
      </c>
      <c r="AF28" s="166">
        <v>2011</v>
      </c>
      <c r="AG28" s="171">
        <v>3.4322580645161298</v>
      </c>
      <c r="AH28"/>
      <c r="AI28" s="163">
        <v>1997</v>
      </c>
      <c r="AJ28" s="172">
        <v>42.9</v>
      </c>
      <c r="AK28" s="165">
        <v>22</v>
      </c>
      <c r="AL28" s="166">
        <v>2011</v>
      </c>
      <c r="AM28" s="174">
        <v>39.9</v>
      </c>
    </row>
    <row r="29" spans="1:39" ht="15.75" thickBot="1">
      <c r="A29" s="29"/>
      <c r="B29" s="17" t="s">
        <v>39</v>
      </c>
      <c r="C29" s="17">
        <v>1</v>
      </c>
      <c r="D29" s="17">
        <v>5</v>
      </c>
      <c r="E29" s="34">
        <v>4</v>
      </c>
      <c r="F29" s="38"/>
      <c r="K29" s="163">
        <v>1998</v>
      </c>
      <c r="L29" s="164">
        <v>8.5862903225806448</v>
      </c>
      <c r="M29" s="165">
        <v>23</v>
      </c>
      <c r="N29" s="166">
        <v>1998</v>
      </c>
      <c r="O29" s="171">
        <v>8.5862903225806448</v>
      </c>
      <c r="P29"/>
      <c r="Q29" s="163">
        <v>1998</v>
      </c>
      <c r="R29" s="164">
        <v>12.219354838709675</v>
      </c>
      <c r="S29" s="165">
        <v>23</v>
      </c>
      <c r="T29" s="166">
        <v>2011</v>
      </c>
      <c r="U29" s="171">
        <v>13.241935483870964</v>
      </c>
      <c r="V29"/>
      <c r="W29" s="168">
        <v>2014</v>
      </c>
      <c r="X29" s="169">
        <v>6.6225806451612925</v>
      </c>
      <c r="Y29" s="170">
        <f t="shared" si="0"/>
        <v>23</v>
      </c>
      <c r="Z29" s="168">
        <v>1997</v>
      </c>
      <c r="AA29" s="177">
        <v>1.970967741935483</v>
      </c>
      <c r="AB29"/>
      <c r="AC29" s="163">
        <v>1998</v>
      </c>
      <c r="AD29" s="164">
        <v>5.2387096774193553</v>
      </c>
      <c r="AE29" s="165">
        <v>23</v>
      </c>
      <c r="AF29" s="166">
        <v>1978</v>
      </c>
      <c r="AG29" s="171">
        <v>3.4032258064516134</v>
      </c>
      <c r="AH29"/>
      <c r="AI29" s="163">
        <v>1998</v>
      </c>
      <c r="AJ29" s="172">
        <v>111.9</v>
      </c>
      <c r="AK29" s="165">
        <v>23</v>
      </c>
      <c r="AL29" s="166">
        <v>1976</v>
      </c>
      <c r="AM29" s="174">
        <v>39.199999999999996</v>
      </c>
    </row>
    <row r="30" spans="1:39" ht="15.75" thickBot="1">
      <c r="A30" s="30"/>
      <c r="B30" s="21" t="s">
        <v>19</v>
      </c>
      <c r="C30" s="131" t="s">
        <v>40</v>
      </c>
      <c r="D30" s="132"/>
      <c r="E30" s="132"/>
      <c r="F30" s="133"/>
      <c r="K30" s="163">
        <v>1999</v>
      </c>
      <c r="L30" s="164">
        <v>8.9758064516129039</v>
      </c>
      <c r="M30" s="165">
        <v>24</v>
      </c>
      <c r="N30" s="166">
        <v>1988</v>
      </c>
      <c r="O30" s="171">
        <v>8.5322580645161299</v>
      </c>
      <c r="P30"/>
      <c r="Q30" s="163">
        <v>1999</v>
      </c>
      <c r="R30" s="164">
        <v>13.051612903225804</v>
      </c>
      <c r="S30" s="165">
        <v>24</v>
      </c>
      <c r="T30" s="166">
        <v>1978</v>
      </c>
      <c r="U30" s="171">
        <v>13.235483870967743</v>
      </c>
      <c r="V30"/>
      <c r="W30" s="178">
        <v>2015</v>
      </c>
      <c r="X30" s="179">
        <v>4.0129032258064514</v>
      </c>
      <c r="Y30" s="150">
        <f t="shared" si="0"/>
        <v>24</v>
      </c>
      <c r="Z30" s="178">
        <v>1992</v>
      </c>
      <c r="AA30" s="180">
        <v>1.7387096774193542</v>
      </c>
      <c r="AB30"/>
      <c r="AC30" s="163">
        <v>1999</v>
      </c>
      <c r="AD30" s="164">
        <v>3.8806451612903228</v>
      </c>
      <c r="AE30" s="165">
        <v>24</v>
      </c>
      <c r="AF30" s="166">
        <v>2007</v>
      </c>
      <c r="AG30" s="171">
        <v>3.1225806451612912</v>
      </c>
      <c r="AH30"/>
      <c r="AI30" s="163">
        <v>1999</v>
      </c>
      <c r="AJ30" s="172">
        <v>65.2</v>
      </c>
      <c r="AK30" s="165">
        <v>24</v>
      </c>
      <c r="AL30" s="166">
        <v>1984</v>
      </c>
      <c r="AM30" s="174">
        <v>36.700000000000003</v>
      </c>
    </row>
    <row r="31" spans="1:39" ht="15.75" thickBot="1">
      <c r="A31" s="4" t="s">
        <v>41</v>
      </c>
      <c r="B31" s="5"/>
      <c r="C31" s="5"/>
      <c r="D31" s="6"/>
      <c r="E31" s="134" t="s">
        <v>42</v>
      </c>
      <c r="F31" s="135"/>
      <c r="G31" s="136"/>
      <c r="K31" s="163">
        <v>2000</v>
      </c>
      <c r="L31" s="164">
        <v>13.055645161290322</v>
      </c>
      <c r="M31" s="165">
        <v>25</v>
      </c>
      <c r="N31" s="166">
        <v>1986</v>
      </c>
      <c r="O31" s="171">
        <v>8.5161290322580658</v>
      </c>
      <c r="P31"/>
      <c r="Q31" s="163">
        <v>2000</v>
      </c>
      <c r="R31" s="164">
        <v>17.335483870967746</v>
      </c>
      <c r="S31" s="165">
        <v>25</v>
      </c>
      <c r="T31" s="166">
        <v>2012</v>
      </c>
      <c r="U31" s="171">
        <v>13.151612903225805</v>
      </c>
      <c r="V31"/>
      <c r="W31" s="181">
        <v>2016</v>
      </c>
      <c r="X31" s="182">
        <v>4.5</v>
      </c>
      <c r="Y31" s="183">
        <v>25</v>
      </c>
      <c r="Z31" s="181">
        <v>2003</v>
      </c>
      <c r="AA31" s="184">
        <v>1.645161290322581</v>
      </c>
      <c r="AB31"/>
      <c r="AC31" s="163">
        <v>2000</v>
      </c>
      <c r="AD31" s="164">
        <v>8.3064516129032242</v>
      </c>
      <c r="AE31" s="165">
        <v>25</v>
      </c>
      <c r="AF31" s="166">
        <v>1980</v>
      </c>
      <c r="AG31" s="171">
        <v>3.0612903225806449</v>
      </c>
      <c r="AH31"/>
      <c r="AI31" s="163">
        <v>2000</v>
      </c>
      <c r="AJ31" s="172">
        <v>39.9</v>
      </c>
      <c r="AK31" s="165">
        <v>25</v>
      </c>
      <c r="AL31" s="166">
        <v>2008</v>
      </c>
      <c r="AM31" s="174">
        <v>36.299999999999272</v>
      </c>
    </row>
    <row r="32" spans="1:39" ht="15.75" thickBot="1">
      <c r="A32" s="29"/>
      <c r="B32" s="47"/>
      <c r="C32" s="47"/>
      <c r="D32" s="48">
        <f>VALUE(D1)</f>
        <v>2016</v>
      </c>
      <c r="E32" s="49" t="s">
        <v>43</v>
      </c>
      <c r="F32" s="49" t="s">
        <v>44</v>
      </c>
      <c r="G32" s="50" t="s">
        <v>45</v>
      </c>
      <c r="K32" s="163">
        <v>2001</v>
      </c>
      <c r="L32" s="164">
        <v>11.976612903225806</v>
      </c>
      <c r="M32" s="165">
        <v>26</v>
      </c>
      <c r="N32" s="166">
        <v>1980</v>
      </c>
      <c r="O32" s="171">
        <v>8.3290322580645153</v>
      </c>
      <c r="P32"/>
      <c r="Q32" s="163">
        <v>2001</v>
      </c>
      <c r="R32" s="164">
        <v>16.941935483870967</v>
      </c>
      <c r="S32" s="165">
        <v>26</v>
      </c>
      <c r="T32" s="166">
        <v>1993</v>
      </c>
      <c r="U32" s="171">
        <v>13.058064516129033</v>
      </c>
      <c r="V32"/>
      <c r="W32" s="185"/>
      <c r="X32" s="186"/>
      <c r="Y32"/>
      <c r="Z32" t="s">
        <v>43</v>
      </c>
      <c r="AA32" s="187">
        <f>AVERAGE(AA7:AA31)</f>
        <v>4.9176774193548383</v>
      </c>
      <c r="AB32"/>
      <c r="AC32" s="163">
        <v>2001</v>
      </c>
      <c r="AD32" s="164">
        <v>7.2870967741935484</v>
      </c>
      <c r="AE32" s="165">
        <v>26</v>
      </c>
      <c r="AF32" s="166">
        <v>2008</v>
      </c>
      <c r="AG32" s="171">
        <v>2.9935483870967738</v>
      </c>
      <c r="AH32"/>
      <c r="AI32" s="163">
        <v>2001</v>
      </c>
      <c r="AJ32" s="172">
        <v>21.900000000000002</v>
      </c>
      <c r="AK32" s="165">
        <v>26</v>
      </c>
      <c r="AL32" s="166">
        <v>1983</v>
      </c>
      <c r="AM32" s="174">
        <v>35.299999999999997</v>
      </c>
    </row>
    <row r="33" spans="1:39" ht="15">
      <c r="A33" s="29"/>
      <c r="B33" s="10" t="s">
        <v>46</v>
      </c>
      <c r="C33" s="11"/>
      <c r="D33" s="11">
        <v>3207.2249999999999</v>
      </c>
      <c r="E33" s="11">
        <v>3151.3759758064512</v>
      </c>
      <c r="F33" s="11">
        <v>3595.6749999999997</v>
      </c>
      <c r="G33" s="51">
        <v>2615.4</v>
      </c>
      <c r="K33" s="163">
        <v>2002</v>
      </c>
      <c r="L33" s="164">
        <v>7.2266129032258073</v>
      </c>
      <c r="M33" s="165">
        <v>27</v>
      </c>
      <c r="N33" s="166">
        <v>2015</v>
      </c>
      <c r="O33" s="171">
        <v>8.2814516129032274</v>
      </c>
      <c r="P33"/>
      <c r="Q33" s="163">
        <v>2002</v>
      </c>
      <c r="R33" s="164">
        <v>11.309677419354834</v>
      </c>
      <c r="S33" s="165">
        <v>27</v>
      </c>
      <c r="T33" s="166">
        <v>1999</v>
      </c>
      <c r="U33" s="171">
        <v>13.051612903225804</v>
      </c>
      <c r="V33"/>
      <c r="W33" s="185"/>
      <c r="X33" s="186"/>
      <c r="Y33"/>
      <c r="Z33" t="s">
        <v>66</v>
      </c>
      <c r="AA33" s="187">
        <f>STDEV(AA7:AA31)</f>
        <v>2.1177427789923735</v>
      </c>
      <c r="AB33"/>
      <c r="AC33" s="163">
        <v>2002</v>
      </c>
      <c r="AD33" s="164">
        <v>2.0870967741935487</v>
      </c>
      <c r="AE33" s="165">
        <v>27</v>
      </c>
      <c r="AF33" s="166">
        <v>1983</v>
      </c>
      <c r="AG33" s="171">
        <v>2.9645161290322575</v>
      </c>
      <c r="AH33"/>
      <c r="AI33" s="163">
        <v>2002</v>
      </c>
      <c r="AJ33" s="172">
        <v>108</v>
      </c>
      <c r="AK33" s="165">
        <v>27</v>
      </c>
      <c r="AL33" s="166">
        <v>1985</v>
      </c>
      <c r="AM33" s="174">
        <v>30.4</v>
      </c>
    </row>
    <row r="34" spans="1:39" ht="15">
      <c r="A34" s="29"/>
      <c r="B34" s="17" t="s">
        <v>47</v>
      </c>
      <c r="C34" s="18"/>
      <c r="D34" s="18">
        <v>2472.9750000000004</v>
      </c>
      <c r="E34" s="18">
        <v>2404.3067903225801</v>
      </c>
      <c r="F34" s="18">
        <v>2846.6</v>
      </c>
      <c r="G34" s="52">
        <v>1916.7000000000003</v>
      </c>
      <c r="K34" s="163">
        <v>2003</v>
      </c>
      <c r="L34" s="164">
        <v>5.8008064516129023</v>
      </c>
      <c r="M34" s="165">
        <v>28</v>
      </c>
      <c r="N34" s="166">
        <v>2012</v>
      </c>
      <c r="O34" s="171">
        <v>8.2661290322580623</v>
      </c>
      <c r="P34"/>
      <c r="Q34" s="163">
        <v>2003</v>
      </c>
      <c r="R34" s="164">
        <v>9.5870967741935473</v>
      </c>
      <c r="S34" s="165">
        <v>28</v>
      </c>
      <c r="T34" s="166">
        <v>1985</v>
      </c>
      <c r="U34" s="171">
        <v>12.796774193548387</v>
      </c>
      <c r="V34"/>
      <c r="W34" s="185"/>
      <c r="X34" s="186"/>
      <c r="Y34" t="s">
        <v>70</v>
      </c>
      <c r="Z34"/>
      <c r="AA34" s="188">
        <f>+AA32+AA33</f>
        <v>7.0354201983472118</v>
      </c>
      <c r="AB34"/>
      <c r="AC34" s="163">
        <v>2003</v>
      </c>
      <c r="AD34" s="164">
        <v>0.90645161290322607</v>
      </c>
      <c r="AE34" s="165">
        <v>28</v>
      </c>
      <c r="AF34" s="166">
        <v>2015</v>
      </c>
      <c r="AG34" s="171">
        <v>2.9612903225806462</v>
      </c>
      <c r="AH34"/>
      <c r="AI34" s="163">
        <v>2003</v>
      </c>
      <c r="AJ34" s="172">
        <v>109.30000000000001</v>
      </c>
      <c r="AK34" s="165">
        <v>28</v>
      </c>
      <c r="AL34" s="166">
        <v>2015</v>
      </c>
      <c r="AM34" s="174">
        <v>30.2</v>
      </c>
    </row>
    <row r="35" spans="1:39" ht="15">
      <c r="A35" s="29"/>
      <c r="B35" s="17" t="s">
        <v>48</v>
      </c>
      <c r="C35" s="18"/>
      <c r="D35" s="18">
        <v>2040.6750000000004</v>
      </c>
      <c r="E35" s="18">
        <v>1953.0017701612901</v>
      </c>
      <c r="F35" s="18">
        <v>2417.5500000000002</v>
      </c>
      <c r="G35" s="52">
        <v>1510.3000000000004</v>
      </c>
      <c r="K35" s="163">
        <v>2004</v>
      </c>
      <c r="L35" s="164">
        <v>10.813709677419357</v>
      </c>
      <c r="M35" s="165">
        <v>29</v>
      </c>
      <c r="N35" s="176">
        <v>2016</v>
      </c>
      <c r="O35" s="171">
        <v>8.1</v>
      </c>
      <c r="P35"/>
      <c r="Q35" s="163">
        <v>2004</v>
      </c>
      <c r="R35" s="164">
        <v>15.522580645161289</v>
      </c>
      <c r="S35" s="165">
        <v>29</v>
      </c>
      <c r="T35" s="166">
        <v>1980</v>
      </c>
      <c r="U35" s="171">
        <v>12.69354838709677</v>
      </c>
      <c r="V35"/>
      <c r="W35" s="185"/>
      <c r="X35" s="186"/>
      <c r="Y35" t="s">
        <v>73</v>
      </c>
      <c r="Z35"/>
      <c r="AA35" s="189">
        <f>+AA32-AA33</f>
        <v>2.7999346403624648</v>
      </c>
      <c r="AB35"/>
      <c r="AC35" s="163">
        <v>2004</v>
      </c>
      <c r="AD35" s="164">
        <v>5.4645161290322575</v>
      </c>
      <c r="AE35" s="165">
        <v>29</v>
      </c>
      <c r="AF35" s="166">
        <v>2005</v>
      </c>
      <c r="AG35" s="171">
        <v>2.8870967741935485</v>
      </c>
      <c r="AH35"/>
      <c r="AI35" s="163">
        <v>2004</v>
      </c>
      <c r="AJ35" s="172">
        <v>71.600000000000009</v>
      </c>
      <c r="AK35" s="165">
        <v>29</v>
      </c>
      <c r="AL35" s="166">
        <v>1986</v>
      </c>
      <c r="AM35" s="174">
        <v>29.700000000000003</v>
      </c>
    </row>
    <row r="36" spans="1:39" ht="15.75" thickBot="1">
      <c r="A36" s="30"/>
      <c r="B36" s="21" t="s">
        <v>49</v>
      </c>
      <c r="C36" s="19"/>
      <c r="D36" s="19">
        <v>1118.5500000000002</v>
      </c>
      <c r="E36" s="19">
        <v>996.587697580645</v>
      </c>
      <c r="F36" s="19">
        <v>1434.7000000000003</v>
      </c>
      <c r="G36" s="20">
        <v>629</v>
      </c>
      <c r="K36" s="163">
        <v>2005</v>
      </c>
      <c r="L36" s="164">
        <v>8.9330645161290327</v>
      </c>
      <c r="M36" s="165">
        <v>30</v>
      </c>
      <c r="N36" s="166">
        <v>2011</v>
      </c>
      <c r="O36" s="171">
        <v>8.0588709677419352</v>
      </c>
      <c r="P36"/>
      <c r="Q36" s="163">
        <v>2005</v>
      </c>
      <c r="R36" s="164">
        <v>14.68064516129032</v>
      </c>
      <c r="S36" s="165">
        <v>30</v>
      </c>
      <c r="T36" s="166">
        <v>1991</v>
      </c>
      <c r="U36" s="171">
        <v>12.651612903225805</v>
      </c>
      <c r="V36"/>
      <c r="W36" s="185"/>
      <c r="X36" s="186"/>
      <c r="Y36" s="185"/>
      <c r="Z36" s="185"/>
      <c r="AA36" s="187"/>
      <c r="AB36"/>
      <c r="AC36" s="163">
        <v>2005</v>
      </c>
      <c r="AD36" s="164">
        <v>2.8870967741935485</v>
      </c>
      <c r="AE36" s="165">
        <v>30</v>
      </c>
      <c r="AF36" s="166">
        <v>1985</v>
      </c>
      <c r="AG36" s="171">
        <v>2.212903225806452</v>
      </c>
      <c r="AH36"/>
      <c r="AI36" s="163">
        <v>2005</v>
      </c>
      <c r="AJ36" s="172">
        <v>11.2</v>
      </c>
      <c r="AK36" s="165">
        <v>30</v>
      </c>
      <c r="AL36" s="166">
        <v>1990</v>
      </c>
      <c r="AM36" s="174">
        <v>29.6</v>
      </c>
    </row>
    <row r="37" spans="1:39" ht="15.75" thickBot="1">
      <c r="A37" s="1" t="s">
        <v>50</v>
      </c>
      <c r="K37" s="163">
        <v>2006</v>
      </c>
      <c r="L37" s="164">
        <v>11.098387096774196</v>
      </c>
      <c r="M37" s="165">
        <v>31</v>
      </c>
      <c r="N37" s="166">
        <v>1985</v>
      </c>
      <c r="O37" s="171">
        <v>8.0258064516129046</v>
      </c>
      <c r="P37"/>
      <c r="Q37" s="163">
        <v>2006</v>
      </c>
      <c r="R37" s="164">
        <v>17.019354838709678</v>
      </c>
      <c r="S37" s="165">
        <v>31</v>
      </c>
      <c r="T37" s="166">
        <v>1979</v>
      </c>
      <c r="U37" s="171">
        <v>12.296774193548387</v>
      </c>
      <c r="V37"/>
      <c r="W37" s="185"/>
      <c r="X37" s="186"/>
      <c r="Y37" s="185"/>
      <c r="Z37" s="185"/>
      <c r="AA37" s="187"/>
      <c r="AB37"/>
      <c r="AC37" s="163">
        <v>2006</v>
      </c>
      <c r="AD37" s="164">
        <v>4.8354838709677423</v>
      </c>
      <c r="AE37" s="165">
        <v>31</v>
      </c>
      <c r="AF37" s="166">
        <v>1990</v>
      </c>
      <c r="AG37" s="171">
        <v>2.1516129032258071</v>
      </c>
      <c r="AH37"/>
      <c r="AI37" s="163">
        <v>2006</v>
      </c>
      <c r="AJ37" s="172">
        <v>14.9</v>
      </c>
      <c r="AK37" s="165">
        <v>31</v>
      </c>
      <c r="AL37" s="166">
        <v>1982</v>
      </c>
      <c r="AM37" s="174">
        <v>24.6</v>
      </c>
    </row>
    <row r="38" spans="1:39" ht="15">
      <c r="A38" s="53" t="s">
        <v>51</v>
      </c>
      <c r="B38" s="5"/>
      <c r="C38" s="33"/>
      <c r="D38" s="54" t="s">
        <v>52</v>
      </c>
      <c r="E38" s="33"/>
      <c r="F38" s="55"/>
      <c r="K38" s="163">
        <v>2007</v>
      </c>
      <c r="L38" s="164">
        <v>7.5975806451612895</v>
      </c>
      <c r="M38" s="165">
        <v>32</v>
      </c>
      <c r="N38" s="166">
        <v>2009</v>
      </c>
      <c r="O38" s="171">
        <v>7.8919354838709683</v>
      </c>
      <c r="P38"/>
      <c r="Q38" s="163">
        <v>2007</v>
      </c>
      <c r="R38" s="164">
        <v>11.819354838709678</v>
      </c>
      <c r="S38" s="165">
        <v>32</v>
      </c>
      <c r="T38" s="166">
        <v>1998</v>
      </c>
      <c r="U38" s="171">
        <v>12.219354838709675</v>
      </c>
      <c r="V38"/>
      <c r="W38" s="185"/>
      <c r="X38" s="186"/>
      <c r="Y38" s="185"/>
      <c r="Z38" s="185"/>
      <c r="AA38" s="187"/>
      <c r="AB38"/>
      <c r="AC38" s="163">
        <v>2007</v>
      </c>
      <c r="AD38" s="164">
        <v>3.1225806451612912</v>
      </c>
      <c r="AE38" s="165">
        <v>32</v>
      </c>
      <c r="AF38" s="166">
        <v>1988</v>
      </c>
      <c r="AG38" s="171">
        <v>2.1064516129032258</v>
      </c>
      <c r="AH38"/>
      <c r="AI38" s="163">
        <v>2007</v>
      </c>
      <c r="AJ38" s="172">
        <v>69.400000000000006</v>
      </c>
      <c r="AK38" s="165">
        <v>32</v>
      </c>
      <c r="AL38" s="166">
        <v>1977</v>
      </c>
      <c r="AM38" s="174">
        <v>24.599999999999998</v>
      </c>
    </row>
    <row r="39" spans="1:39" ht="15">
      <c r="A39" s="35"/>
      <c r="B39" s="23"/>
      <c r="C39" s="56"/>
      <c r="D39" s="57">
        <v>7</v>
      </c>
      <c r="E39" s="57">
        <v>14</v>
      </c>
      <c r="F39" s="58">
        <v>21</v>
      </c>
      <c r="K39" s="163">
        <v>2008</v>
      </c>
      <c r="L39" s="164">
        <v>9.75</v>
      </c>
      <c r="M39" s="165">
        <v>33</v>
      </c>
      <c r="N39" s="166">
        <v>2007</v>
      </c>
      <c r="O39" s="171">
        <v>7.5975806451612895</v>
      </c>
      <c r="P39"/>
      <c r="Q39" s="163">
        <v>2008</v>
      </c>
      <c r="R39" s="164">
        <v>14.651612903225807</v>
      </c>
      <c r="S39" s="165">
        <v>33</v>
      </c>
      <c r="T39" s="176">
        <v>2016</v>
      </c>
      <c r="U39" s="171">
        <v>12.1</v>
      </c>
      <c r="V39"/>
      <c r="W39" s="185"/>
      <c r="X39" s="186"/>
      <c r="Y39" s="185"/>
      <c r="Z39" s="185"/>
      <c r="AA39" s="187"/>
      <c r="AB39"/>
      <c r="AC39" s="163">
        <v>2008</v>
      </c>
      <c r="AD39" s="164">
        <v>2.9935483870967738</v>
      </c>
      <c r="AE39" s="165">
        <v>33</v>
      </c>
      <c r="AF39" s="166">
        <v>2002</v>
      </c>
      <c r="AG39" s="171">
        <v>2.0870967741935487</v>
      </c>
      <c r="AH39"/>
      <c r="AI39" s="163">
        <v>2008</v>
      </c>
      <c r="AJ39" s="172">
        <v>36.299999999999272</v>
      </c>
      <c r="AK39" s="165">
        <v>33</v>
      </c>
      <c r="AL39" s="166">
        <v>2010</v>
      </c>
      <c r="AM39" s="174">
        <v>23.4</v>
      </c>
    </row>
    <row r="40" spans="1:39" ht="15">
      <c r="A40" s="35"/>
      <c r="B40" s="59" t="s">
        <v>53</v>
      </c>
      <c r="C40" s="60"/>
      <c r="D40" s="61">
        <v>93.225806451612897</v>
      </c>
      <c r="E40" s="61">
        <v>78.096774193548384</v>
      </c>
      <c r="F40" s="62">
        <v>89.806451612903231</v>
      </c>
      <c r="K40" s="163">
        <v>2009</v>
      </c>
      <c r="L40" s="164">
        <v>7.8919354838709683</v>
      </c>
      <c r="M40" s="165">
        <v>34</v>
      </c>
      <c r="N40" s="166">
        <v>2002</v>
      </c>
      <c r="O40" s="177">
        <v>7.2266129032258073</v>
      </c>
      <c r="P40"/>
      <c r="Q40" s="163">
        <v>2009</v>
      </c>
      <c r="R40" s="164">
        <v>11.477419354838711</v>
      </c>
      <c r="S40" s="165">
        <v>34</v>
      </c>
      <c r="T40" s="166">
        <v>1994</v>
      </c>
      <c r="U40" s="171">
        <v>12.003225806451612</v>
      </c>
      <c r="V40"/>
      <c r="W40" s="185"/>
      <c r="X40" s="186"/>
      <c r="Y40" s="185"/>
      <c r="Z40" s="185"/>
      <c r="AA40" s="187"/>
      <c r="AB40"/>
      <c r="AC40" s="163">
        <v>2009</v>
      </c>
      <c r="AD40" s="164">
        <v>3.838709677419355</v>
      </c>
      <c r="AE40" s="165">
        <v>34</v>
      </c>
      <c r="AF40" s="166">
        <v>1992</v>
      </c>
      <c r="AG40" s="171">
        <v>1.7387096774193542</v>
      </c>
      <c r="AH40"/>
      <c r="AI40" s="163">
        <v>2009</v>
      </c>
      <c r="AJ40" s="172">
        <v>100.19999999999996</v>
      </c>
      <c r="AK40" s="165">
        <v>34</v>
      </c>
      <c r="AL40" s="166">
        <v>2013</v>
      </c>
      <c r="AM40" s="174">
        <v>22.000000000000007</v>
      </c>
    </row>
    <row r="41" spans="1:39" ht="15">
      <c r="A41" s="35"/>
      <c r="B41" s="59" t="s">
        <v>44</v>
      </c>
      <c r="C41" s="60"/>
      <c r="D41" s="61">
        <v>100</v>
      </c>
      <c r="E41" s="61">
        <v>98</v>
      </c>
      <c r="F41" s="62">
        <v>100</v>
      </c>
      <c r="K41" s="163">
        <v>2010</v>
      </c>
      <c r="L41" s="164">
        <v>6.1588709677419349</v>
      </c>
      <c r="M41" s="165">
        <v>35</v>
      </c>
      <c r="N41" s="166">
        <v>1979</v>
      </c>
      <c r="O41" s="177">
        <v>7.1</v>
      </c>
      <c r="P41"/>
      <c r="Q41" s="163">
        <v>2010</v>
      </c>
      <c r="R41" s="164">
        <v>11.748387096774193</v>
      </c>
      <c r="S41" s="165">
        <v>35</v>
      </c>
      <c r="T41" s="166">
        <v>2007</v>
      </c>
      <c r="U41" s="177">
        <v>11.819354838709678</v>
      </c>
      <c r="V41"/>
      <c r="W41" s="185"/>
      <c r="X41" s="186"/>
      <c r="Y41" s="185"/>
      <c r="Z41" s="185"/>
      <c r="AA41" s="187"/>
      <c r="AB41"/>
      <c r="AC41" s="163">
        <v>2010</v>
      </c>
      <c r="AD41" s="164">
        <v>1.2967741935483874</v>
      </c>
      <c r="AE41" s="165">
        <v>35</v>
      </c>
      <c r="AF41" s="166">
        <v>1986</v>
      </c>
      <c r="AG41" s="171">
        <v>1.7322580645161285</v>
      </c>
      <c r="AH41"/>
      <c r="AI41" s="163">
        <v>2010</v>
      </c>
      <c r="AJ41" s="172">
        <v>23.4</v>
      </c>
      <c r="AK41" s="165">
        <v>35</v>
      </c>
      <c r="AL41" s="166">
        <v>1991</v>
      </c>
      <c r="AM41" s="174">
        <v>22.000000000000004</v>
      </c>
    </row>
    <row r="42" spans="1:39" ht="15.75" thickBot="1">
      <c r="A42" s="35"/>
      <c r="B42" s="63" t="s">
        <v>45</v>
      </c>
      <c r="C42" s="64"/>
      <c r="D42" s="65">
        <v>53</v>
      </c>
      <c r="E42" s="65">
        <v>50</v>
      </c>
      <c r="F42" s="66">
        <v>56</v>
      </c>
      <c r="K42" s="163">
        <v>2011</v>
      </c>
      <c r="L42" s="164">
        <v>8.0588709677419352</v>
      </c>
      <c r="M42" s="165">
        <v>36</v>
      </c>
      <c r="N42" s="166">
        <v>1991</v>
      </c>
      <c r="O42" s="177">
        <v>6.9935483870967738</v>
      </c>
      <c r="P42"/>
      <c r="Q42" s="163">
        <v>2011</v>
      </c>
      <c r="R42" s="164">
        <v>13.241935483870964</v>
      </c>
      <c r="S42" s="165">
        <v>36</v>
      </c>
      <c r="T42" s="166">
        <v>2010</v>
      </c>
      <c r="U42" s="177">
        <v>11.748387096774193</v>
      </c>
      <c r="V42"/>
      <c r="W42" s="185"/>
      <c r="X42" s="186"/>
      <c r="Y42" s="185"/>
      <c r="Z42" s="185"/>
      <c r="AA42" s="187"/>
      <c r="AB42"/>
      <c r="AC42" s="163">
        <v>2011</v>
      </c>
      <c r="AD42" s="164">
        <v>3.4322580645161298</v>
      </c>
      <c r="AE42" s="165">
        <v>36</v>
      </c>
      <c r="AF42" s="166">
        <v>2010</v>
      </c>
      <c r="AG42" s="171">
        <v>1.2967741935483874</v>
      </c>
      <c r="AH42"/>
      <c r="AI42" s="163">
        <v>2011</v>
      </c>
      <c r="AJ42" s="172">
        <v>39.9</v>
      </c>
      <c r="AK42" s="165">
        <v>36</v>
      </c>
      <c r="AL42" s="166">
        <v>2001</v>
      </c>
      <c r="AM42" s="174">
        <v>21.900000000000002</v>
      </c>
    </row>
    <row r="43" spans="1:39" ht="15">
      <c r="A43" s="35"/>
      <c r="B43" s="67" t="s">
        <v>54</v>
      </c>
      <c r="C43" s="68"/>
      <c r="D43" s="69">
        <v>87.288888888888891</v>
      </c>
      <c r="E43" s="70"/>
      <c r="F43" s="71"/>
      <c r="K43" s="163">
        <v>2012</v>
      </c>
      <c r="L43" s="164">
        <v>8.2661290322580623</v>
      </c>
      <c r="M43" s="165">
        <v>37</v>
      </c>
      <c r="N43" s="166">
        <v>1994</v>
      </c>
      <c r="O43" s="177">
        <v>6.8032258064516125</v>
      </c>
      <c r="P43"/>
      <c r="Q43" s="163">
        <v>2012</v>
      </c>
      <c r="R43" s="164">
        <v>13.151612903225805</v>
      </c>
      <c r="S43" s="165">
        <v>37</v>
      </c>
      <c r="T43" s="166">
        <v>2009</v>
      </c>
      <c r="U43" s="177">
        <v>11.477419354838711</v>
      </c>
      <c r="V43"/>
      <c r="W43" s="185"/>
      <c r="X43" s="186"/>
      <c r="Y43" s="185"/>
      <c r="Z43" s="185"/>
      <c r="AA43" s="187"/>
      <c r="AB43"/>
      <c r="AC43" s="163">
        <v>2012</v>
      </c>
      <c r="AD43" s="164">
        <v>3.9612903225806435</v>
      </c>
      <c r="AE43" s="165">
        <v>37</v>
      </c>
      <c r="AF43" s="166">
        <v>2003</v>
      </c>
      <c r="AG43" s="171">
        <v>0.90645161290322607</v>
      </c>
      <c r="AH43"/>
      <c r="AI43" s="163">
        <v>2012</v>
      </c>
      <c r="AJ43" s="172">
        <v>102.00000000000001</v>
      </c>
      <c r="AK43" s="165">
        <v>37</v>
      </c>
      <c r="AL43" s="166">
        <v>1989</v>
      </c>
      <c r="AM43" s="174">
        <v>21.499999999999996</v>
      </c>
    </row>
    <row r="44" spans="1:39" ht="15">
      <c r="A44" s="35"/>
      <c r="B44" s="59" t="s">
        <v>44</v>
      </c>
      <c r="C44" s="60"/>
      <c r="D44" s="72">
        <v>100</v>
      </c>
      <c r="E44" s="73"/>
      <c r="F44" s="74"/>
      <c r="K44" s="163">
        <v>2013</v>
      </c>
      <c r="L44" s="164">
        <v>10.379032258064518</v>
      </c>
      <c r="M44" s="165">
        <v>38</v>
      </c>
      <c r="N44" s="166">
        <v>1992</v>
      </c>
      <c r="O44" s="177">
        <v>6.6645161290322577</v>
      </c>
      <c r="P44"/>
      <c r="Q44" s="163">
        <v>2013</v>
      </c>
      <c r="R44" s="164">
        <v>15.425806451612903</v>
      </c>
      <c r="S44" s="165">
        <v>38</v>
      </c>
      <c r="T44" s="166">
        <v>2002</v>
      </c>
      <c r="U44" s="177">
        <v>11.309677419354834</v>
      </c>
      <c r="V44"/>
      <c r="W44" s="185"/>
      <c r="X44" s="186"/>
      <c r="Y44" s="185"/>
      <c r="Z44" s="185"/>
      <c r="AA44" s="187"/>
      <c r="AB44"/>
      <c r="AC44" s="163">
        <v>2013</v>
      </c>
      <c r="AD44" s="164">
        <v>5.493548387096773</v>
      </c>
      <c r="AE44" s="165">
        <v>38</v>
      </c>
      <c r="AF44" s="166">
        <v>1994</v>
      </c>
      <c r="AG44" s="171">
        <v>0.43548387096774183</v>
      </c>
      <c r="AH44"/>
      <c r="AI44" s="163">
        <v>2013</v>
      </c>
      <c r="AJ44" s="172">
        <v>22.000000000000007</v>
      </c>
      <c r="AK44" s="165">
        <v>38</v>
      </c>
      <c r="AL44" s="166">
        <v>1988</v>
      </c>
      <c r="AM44" s="190">
        <v>16.399999999999999</v>
      </c>
    </row>
    <row r="45" spans="1:39" ht="15.75" thickBot="1">
      <c r="A45" s="35"/>
      <c r="B45" s="75" t="s">
        <v>45</v>
      </c>
      <c r="C45" s="76"/>
      <c r="D45" s="77">
        <v>50</v>
      </c>
      <c r="E45" s="73"/>
      <c r="F45" s="74"/>
      <c r="K45" s="163">
        <v>2014</v>
      </c>
      <c r="L45" s="164">
        <v>10.064516129032258</v>
      </c>
      <c r="M45" s="165">
        <v>39</v>
      </c>
      <c r="N45" s="166">
        <v>1997</v>
      </c>
      <c r="O45" s="177">
        <v>6.2548387096774185</v>
      </c>
      <c r="P45"/>
      <c r="Q45" s="163">
        <v>2014</v>
      </c>
      <c r="R45" s="164">
        <v>14.745161290322576</v>
      </c>
      <c r="S45" s="165">
        <v>39</v>
      </c>
      <c r="T45" s="166">
        <v>1997</v>
      </c>
      <c r="U45" s="177">
        <v>11.009677419354837</v>
      </c>
      <c r="V45"/>
      <c r="W45" s="185"/>
      <c r="X45" s="186"/>
      <c r="Y45" s="185"/>
      <c r="Z45" s="185"/>
      <c r="AA45" s="187"/>
      <c r="AB45"/>
      <c r="AC45" s="163">
        <v>2014</v>
      </c>
      <c r="AD45" s="164">
        <v>5.4548387096774196</v>
      </c>
      <c r="AE45" s="165">
        <v>39</v>
      </c>
      <c r="AF45" s="166">
        <v>1997</v>
      </c>
      <c r="AG45" s="171">
        <v>0.41612903225806464</v>
      </c>
      <c r="AH45"/>
      <c r="AI45" s="163">
        <v>2014</v>
      </c>
      <c r="AJ45" s="172">
        <v>53.4</v>
      </c>
      <c r="AK45" s="165">
        <v>39</v>
      </c>
      <c r="AL45" s="166">
        <v>2006</v>
      </c>
      <c r="AM45" s="190">
        <v>14.9</v>
      </c>
    </row>
    <row r="46" spans="1:39" ht="15.75">
      <c r="A46" s="78" t="s">
        <v>55</v>
      </c>
      <c r="B46" s="79" t="s">
        <v>56</v>
      </c>
      <c r="C46" s="6" t="s">
        <v>57</v>
      </c>
      <c r="D46" s="6" t="s">
        <v>56</v>
      </c>
      <c r="E46" s="80" t="s">
        <v>57</v>
      </c>
      <c r="F46" s="81" t="s">
        <v>58</v>
      </c>
      <c r="G46" s="7" t="s">
        <v>57</v>
      </c>
      <c r="K46" s="191">
        <v>2015</v>
      </c>
      <c r="L46" s="192">
        <v>8.2814516129032274</v>
      </c>
      <c r="M46" s="193">
        <v>40</v>
      </c>
      <c r="N46" s="194">
        <v>2010</v>
      </c>
      <c r="O46" s="180">
        <v>6.1588709677419349</v>
      </c>
      <c r="P46"/>
      <c r="Q46" s="191">
        <v>2015</v>
      </c>
      <c r="R46" s="192">
        <v>13.358064516129032</v>
      </c>
      <c r="S46" s="193">
        <v>40</v>
      </c>
      <c r="T46" s="194">
        <v>1992</v>
      </c>
      <c r="U46" s="180">
        <v>10.845161290322578</v>
      </c>
      <c r="V46"/>
      <c r="W46" s="185"/>
      <c r="X46" s="186"/>
      <c r="Y46" s="185"/>
      <c r="Z46" s="185"/>
      <c r="AA46" s="187"/>
      <c r="AB46"/>
      <c r="AC46" s="191">
        <v>2015</v>
      </c>
      <c r="AD46" s="192">
        <v>2.9612903225806462</v>
      </c>
      <c r="AE46" s="193">
        <v>40</v>
      </c>
      <c r="AF46" s="194">
        <v>1979</v>
      </c>
      <c r="AG46" s="195">
        <v>0.10645161290322579</v>
      </c>
      <c r="AH46"/>
      <c r="AI46" s="191">
        <v>2015</v>
      </c>
      <c r="AJ46" s="196">
        <v>30.2</v>
      </c>
      <c r="AK46" s="193">
        <v>40</v>
      </c>
      <c r="AL46" s="194">
        <v>2005</v>
      </c>
      <c r="AM46" s="197">
        <v>11.2</v>
      </c>
    </row>
    <row r="47" spans="1:39" ht="15.75" thickBot="1">
      <c r="A47" s="82"/>
      <c r="B47" s="83"/>
      <c r="C47" s="48"/>
      <c r="D47" s="48"/>
      <c r="E47" s="84"/>
      <c r="F47" s="85" t="s">
        <v>59</v>
      </c>
      <c r="G47" s="86"/>
      <c r="K47" s="198">
        <v>2016</v>
      </c>
      <c r="L47" s="199">
        <v>8.1</v>
      </c>
      <c r="M47" s="200">
        <v>41</v>
      </c>
      <c r="N47" s="201">
        <v>2003</v>
      </c>
      <c r="O47" s="184">
        <v>5.8008064516129023</v>
      </c>
      <c r="P47"/>
      <c r="Q47" s="198">
        <v>2016</v>
      </c>
      <c r="R47" s="199">
        <v>12.1</v>
      </c>
      <c r="S47" s="200">
        <v>41</v>
      </c>
      <c r="T47" s="201">
        <v>2003</v>
      </c>
      <c r="U47" s="184">
        <v>9.5870967741935473</v>
      </c>
      <c r="V47"/>
      <c r="W47" s="185"/>
      <c r="X47" s="186"/>
      <c r="Y47" s="185"/>
      <c r="Z47" s="185"/>
      <c r="AA47" s="187"/>
      <c r="AB47"/>
      <c r="AC47" s="198">
        <v>2016</v>
      </c>
      <c r="AD47" s="199">
        <v>4.0999999999999996</v>
      </c>
      <c r="AE47" s="200">
        <v>41</v>
      </c>
      <c r="AF47" s="201">
        <v>1991</v>
      </c>
      <c r="AG47" s="202">
        <v>-0.33548387096774235</v>
      </c>
      <c r="AH47"/>
      <c r="AI47" s="198">
        <v>2016</v>
      </c>
      <c r="AJ47" s="203">
        <v>139.19999999999999</v>
      </c>
      <c r="AK47" s="200">
        <v>41</v>
      </c>
      <c r="AL47" s="201">
        <v>1995</v>
      </c>
      <c r="AM47" s="204">
        <v>6.8</v>
      </c>
    </row>
    <row r="48" spans="1:39" ht="15">
      <c r="A48" s="82" t="s">
        <v>60</v>
      </c>
      <c r="B48" s="87" t="s">
        <v>61</v>
      </c>
      <c r="C48" s="24">
        <v>35.483870967741936</v>
      </c>
      <c r="D48" s="88" t="s">
        <v>62</v>
      </c>
      <c r="E48" s="89">
        <v>22.58064516129032</v>
      </c>
      <c r="F48" s="90" t="s">
        <v>61</v>
      </c>
      <c r="G48" s="89">
        <v>35.483870967741936</v>
      </c>
      <c r="K48"/>
      <c r="L48"/>
      <c r="M48"/>
      <c r="N48" t="s">
        <v>43</v>
      </c>
      <c r="O48" s="205">
        <f>AVERAGE(O7:O47)</f>
        <v>8.9062273800157392</v>
      </c>
      <c r="P48"/>
      <c r="Q48"/>
      <c r="R48"/>
      <c r="S48"/>
      <c r="T48" t="s">
        <v>43</v>
      </c>
      <c r="U48" s="205">
        <f>AVERAGE(U7:U47)</f>
        <v>13.67765538945712</v>
      </c>
      <c r="V48"/>
      <c r="W48" s="185"/>
      <c r="X48" s="186"/>
      <c r="Y48" s="185"/>
      <c r="Z48" s="185"/>
      <c r="AA48" s="187"/>
      <c r="AB48"/>
      <c r="AC48"/>
      <c r="AD48" s="205"/>
      <c r="AE48"/>
      <c r="AF48" t="s">
        <v>43</v>
      </c>
      <c r="AG48" s="205">
        <f>AVERAGE(AG7:AG47)</f>
        <v>3.392761605035405</v>
      </c>
      <c r="AH48"/>
      <c r="AI48" s="206"/>
      <c r="AJ48" s="206"/>
      <c r="AK48" s="206"/>
      <c r="AL48" s="207" t="s">
        <v>43</v>
      </c>
      <c r="AM48" s="208">
        <f>AVERAGE(AM7:AM47)</f>
        <v>52.53902439024391</v>
      </c>
    </row>
    <row r="49" spans="1:39" ht="15">
      <c r="A49" s="2" t="s">
        <v>63</v>
      </c>
      <c r="B49" s="91" t="s">
        <v>64</v>
      </c>
      <c r="C49" s="18">
        <v>8.6021505376344098</v>
      </c>
      <c r="D49" s="92" t="s">
        <v>65</v>
      </c>
      <c r="E49" s="52">
        <v>0</v>
      </c>
      <c r="F49" s="93">
        <v>1</v>
      </c>
      <c r="G49" s="52">
        <v>4.3010752688172049</v>
      </c>
      <c r="K49"/>
      <c r="L49"/>
      <c r="M49"/>
      <c r="N49" t="s">
        <v>66</v>
      </c>
      <c r="O49" s="205">
        <f>STDEV(O7:O47)</f>
        <v>1.6062187654631617</v>
      </c>
      <c r="P49"/>
      <c r="Q49"/>
      <c r="R49"/>
      <c r="S49"/>
      <c r="T49" t="s">
        <v>66</v>
      </c>
      <c r="U49" s="205">
        <f>STDEV(U7:U47)</f>
        <v>1.8118791434043946</v>
      </c>
      <c r="V49"/>
      <c r="W49" s="185"/>
      <c r="X49" s="185"/>
      <c r="Y49" s="185"/>
      <c r="Z49" s="185"/>
      <c r="AA49" s="187"/>
      <c r="AB49"/>
      <c r="AC49"/>
      <c r="AD49"/>
      <c r="AE49"/>
      <c r="AF49" t="s">
        <v>66</v>
      </c>
      <c r="AG49" s="205">
        <f>STDEV(AG7:AG47)</f>
        <v>1.8178852993938455</v>
      </c>
      <c r="AH49"/>
      <c r="AI49"/>
      <c r="AJ49"/>
      <c r="AK49"/>
      <c r="AL49" t="s">
        <v>66</v>
      </c>
      <c r="AM49" s="205">
        <f>STDEV(AM7:AM47)</f>
        <v>33.130498623238211</v>
      </c>
    </row>
    <row r="50" spans="1:39" ht="15">
      <c r="A50" s="35" t="s">
        <v>67</v>
      </c>
      <c r="B50" s="91" t="s">
        <v>68</v>
      </c>
      <c r="C50" s="18">
        <v>4.3010752688172049</v>
      </c>
      <c r="D50" s="92" t="s">
        <v>69</v>
      </c>
      <c r="E50" s="52">
        <v>0</v>
      </c>
      <c r="F50" s="93">
        <v>2</v>
      </c>
      <c r="G50" s="52">
        <v>18.27956989247312</v>
      </c>
      <c r="K50"/>
      <c r="L50"/>
      <c r="M50" t="s">
        <v>70</v>
      </c>
      <c r="N50"/>
      <c r="O50" s="209">
        <f>O48+O49</f>
        <v>10.512446145478901</v>
      </c>
      <c r="P50"/>
      <c r="Q50"/>
      <c r="R50"/>
      <c r="S50" t="s">
        <v>70</v>
      </c>
      <c r="T50"/>
      <c r="U50" s="209">
        <f>U48+U49</f>
        <v>15.489534532861516</v>
      </c>
      <c r="V50"/>
      <c r="W50" s="185"/>
      <c r="X50" s="185"/>
      <c r="Y50" s="185"/>
      <c r="Z50" s="185"/>
      <c r="AA50" s="187"/>
      <c r="AB50"/>
      <c r="AC50"/>
      <c r="AD50"/>
      <c r="AE50" t="s">
        <v>70</v>
      </c>
      <c r="AF50"/>
      <c r="AG50" s="209">
        <f>AG48+AG49</f>
        <v>5.2106469044292503</v>
      </c>
      <c r="AH50"/>
      <c r="AI50"/>
      <c r="AJ50"/>
      <c r="AK50" t="s">
        <v>70</v>
      </c>
      <c r="AL50"/>
      <c r="AM50" s="209">
        <f>AM48+AM49</f>
        <v>85.66952301348212</v>
      </c>
    </row>
    <row r="51" spans="1:39" ht="15">
      <c r="A51" s="35"/>
      <c r="B51" s="91" t="s">
        <v>71</v>
      </c>
      <c r="C51" s="18">
        <v>0</v>
      </c>
      <c r="D51" s="92" t="s">
        <v>72</v>
      </c>
      <c r="E51" s="52">
        <v>2.1505376344086025</v>
      </c>
      <c r="F51" s="93">
        <v>4</v>
      </c>
      <c r="G51" s="52">
        <v>27.956989247311824</v>
      </c>
      <c r="K51"/>
      <c r="L51"/>
      <c r="M51" t="s">
        <v>73</v>
      </c>
      <c r="N51"/>
      <c r="O51" s="210">
        <f>O48-O49</f>
        <v>7.3000086145525778</v>
      </c>
      <c r="P51"/>
      <c r="Q51"/>
      <c r="R51"/>
      <c r="S51" t="s">
        <v>73</v>
      </c>
      <c r="T51"/>
      <c r="U51" s="210">
        <f>U48-U49</f>
        <v>11.865776246052725</v>
      </c>
      <c r="V51"/>
      <c r="W51" s="185"/>
      <c r="X51" s="185"/>
      <c r="Y51" s="185"/>
      <c r="Z51" s="185"/>
      <c r="AA51" s="187"/>
      <c r="AB51"/>
      <c r="AC51"/>
      <c r="AD51"/>
      <c r="AE51" t="s">
        <v>73</v>
      </c>
      <c r="AF51"/>
      <c r="AG51" s="210">
        <f>AG48-AG49</f>
        <v>1.5748763056415596</v>
      </c>
      <c r="AH51"/>
      <c r="AI51"/>
      <c r="AJ51"/>
      <c r="AK51" t="s">
        <v>73</v>
      </c>
      <c r="AL51"/>
      <c r="AM51" s="210">
        <f>AM48-AM49</f>
        <v>19.408525767005699</v>
      </c>
    </row>
    <row r="52" spans="1:39" ht="15">
      <c r="A52" s="35"/>
      <c r="B52" s="91" t="s">
        <v>74</v>
      </c>
      <c r="C52" s="18">
        <v>0</v>
      </c>
      <c r="D52" s="92" t="s">
        <v>75</v>
      </c>
      <c r="E52" s="52">
        <v>0</v>
      </c>
      <c r="F52" s="93">
        <v>7</v>
      </c>
      <c r="G52" s="52">
        <v>11.827956989247312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ht="15">
      <c r="A53" s="35"/>
      <c r="B53" s="91" t="s">
        <v>76</v>
      </c>
      <c r="C53" s="18">
        <v>0</v>
      </c>
      <c r="D53" s="92" t="s">
        <v>77</v>
      </c>
      <c r="E53" s="52">
        <v>1.0752688172043012</v>
      </c>
      <c r="F53" s="93">
        <v>9</v>
      </c>
      <c r="G53" s="52">
        <v>1.0752688172043012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15">
      <c r="A54" s="35"/>
      <c r="B54" s="91" t="s">
        <v>78</v>
      </c>
      <c r="C54" s="18">
        <v>0</v>
      </c>
      <c r="D54" s="92" t="s">
        <v>79</v>
      </c>
      <c r="E54" s="52">
        <v>3.225806451612903</v>
      </c>
      <c r="F54" s="93">
        <v>12</v>
      </c>
      <c r="G54" s="52">
        <v>1.0752688172043012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5">
      <c r="A55" s="35"/>
      <c r="B55" s="91" t="s">
        <v>80</v>
      </c>
      <c r="C55" s="18">
        <v>1.0752688172043012</v>
      </c>
      <c r="D55" s="92" t="s">
        <v>81</v>
      </c>
      <c r="E55" s="52">
        <v>11.827956989247312</v>
      </c>
      <c r="F55" s="93">
        <v>16</v>
      </c>
      <c r="G55" s="52">
        <v>0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ht="15.75" thickBot="1">
      <c r="A56" s="38"/>
      <c r="B56" s="94" t="s">
        <v>82</v>
      </c>
      <c r="C56" s="19">
        <v>9.67741935483871</v>
      </c>
      <c r="D56" s="95"/>
      <c r="E56" s="96"/>
      <c r="F56" s="97"/>
      <c r="G56" s="9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ht="15.75" thickBot="1">
      <c r="A57" s="98" t="s">
        <v>83</v>
      </c>
      <c r="B57" s="99"/>
      <c r="C57" s="99" t="s">
        <v>84</v>
      </c>
      <c r="D57" s="100" t="s">
        <v>57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5">
      <c r="A58" s="101" t="s">
        <v>85</v>
      </c>
      <c r="B58" s="102" t="s">
        <v>86</v>
      </c>
      <c r="C58" s="102">
        <v>9</v>
      </c>
      <c r="D58" s="103">
        <v>9.67741935483871</v>
      </c>
      <c r="K58"/>
      <c r="L58" s="141"/>
      <c r="M58" s="141"/>
      <c r="N58" s="141"/>
      <c r="O58"/>
      <c r="P58" s="141"/>
      <c r="Q58" s="141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ht="15">
      <c r="A59" s="104" t="s">
        <v>87</v>
      </c>
      <c r="B59" s="59">
        <v>1</v>
      </c>
      <c r="C59" s="59">
        <v>4</v>
      </c>
      <c r="D59" s="105">
        <v>4.3010752688172049</v>
      </c>
      <c r="K59"/>
      <c r="L59"/>
      <c r="M59" s="205"/>
      <c r="N59" s="205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ht="15">
      <c r="A60" s="104"/>
      <c r="B60" s="59">
        <v>2</v>
      </c>
      <c r="C60" s="59">
        <v>0</v>
      </c>
      <c r="D60" s="105">
        <v>0</v>
      </c>
      <c r="K60"/>
      <c r="L60"/>
      <c r="M60" s="205"/>
      <c r="N60" s="205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5">
      <c r="A61" s="104"/>
      <c r="B61" s="59">
        <v>3</v>
      </c>
      <c r="C61" s="59">
        <v>1</v>
      </c>
      <c r="D61" s="105">
        <v>1.0752688172043012</v>
      </c>
      <c r="K61"/>
      <c r="L61"/>
      <c r="M61" s="205"/>
      <c r="N61" s="205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>
      <c r="A62" s="104"/>
      <c r="B62" s="59">
        <v>4</v>
      </c>
      <c r="C62" s="59">
        <v>0</v>
      </c>
      <c r="D62" s="105">
        <v>0</v>
      </c>
    </row>
    <row r="63" spans="1:39">
      <c r="A63" s="104"/>
      <c r="B63" s="59">
        <v>5</v>
      </c>
      <c r="C63" s="59">
        <v>5</v>
      </c>
      <c r="D63" s="105">
        <v>5.376344086021505</v>
      </c>
    </row>
    <row r="64" spans="1:39">
      <c r="A64" s="104"/>
      <c r="B64" s="59">
        <v>6</v>
      </c>
      <c r="C64" s="59">
        <v>5</v>
      </c>
      <c r="D64" s="105">
        <v>5.376344086021505</v>
      </c>
    </row>
    <row r="65" spans="1:4">
      <c r="A65" s="104"/>
      <c r="B65" s="59">
        <v>7</v>
      </c>
      <c r="C65" s="59">
        <v>3</v>
      </c>
      <c r="D65" s="105">
        <v>3.225806451612903</v>
      </c>
    </row>
    <row r="66" spans="1:4">
      <c r="A66" s="104"/>
      <c r="B66" s="59">
        <v>8</v>
      </c>
      <c r="C66" s="59">
        <v>8</v>
      </c>
      <c r="D66" s="105">
        <v>8.6021505376344098</v>
      </c>
    </row>
    <row r="67" spans="1:4">
      <c r="A67" s="104"/>
      <c r="B67" s="59">
        <v>9</v>
      </c>
      <c r="C67" s="59">
        <v>3</v>
      </c>
      <c r="D67" s="105">
        <v>3.225806451612903</v>
      </c>
    </row>
    <row r="68" spans="1:4" ht="13.5" thickBot="1">
      <c r="A68" s="104"/>
      <c r="B68" s="63" t="s">
        <v>88</v>
      </c>
      <c r="C68" s="63">
        <v>55</v>
      </c>
      <c r="D68" s="106">
        <v>59.13978494623656</v>
      </c>
    </row>
    <row r="69" spans="1:4" ht="13.5" thickBot="1">
      <c r="A69" s="107"/>
      <c r="B69" s="108" t="s">
        <v>89</v>
      </c>
      <c r="C69" s="108">
        <f>SUM(C58:C68)</f>
        <v>93</v>
      </c>
      <c r="D69" s="109">
        <f>SUM(D58:D68)</f>
        <v>100</v>
      </c>
    </row>
    <row r="70" spans="1:4" ht="13.5" thickBot="1">
      <c r="A70" s="110" t="s">
        <v>90</v>
      </c>
      <c r="B70" s="111"/>
      <c r="C70" s="112" t="s">
        <v>91</v>
      </c>
      <c r="D70" s="113" t="s">
        <v>57</v>
      </c>
    </row>
    <row r="71" spans="1:4">
      <c r="A71" s="114" t="s">
        <v>92</v>
      </c>
      <c r="B71" s="22"/>
      <c r="C71" s="102">
        <v>5</v>
      </c>
      <c r="D71" s="103">
        <v>5.376344086021505</v>
      </c>
    </row>
    <row r="72" spans="1:4">
      <c r="A72" s="115" t="s">
        <v>93</v>
      </c>
      <c r="B72" s="25"/>
      <c r="C72" s="59">
        <v>71</v>
      </c>
      <c r="D72" s="105">
        <v>76.344086021505376</v>
      </c>
    </row>
    <row r="73" spans="1:4">
      <c r="A73" s="115" t="s">
        <v>94</v>
      </c>
      <c r="B73" s="25"/>
      <c r="C73" s="59">
        <v>17</v>
      </c>
      <c r="D73" s="105">
        <v>18.27956989247312</v>
      </c>
    </row>
    <row r="74" spans="1:4">
      <c r="A74" s="115" t="s">
        <v>95</v>
      </c>
      <c r="B74" s="25"/>
      <c r="C74" s="59">
        <v>0</v>
      </c>
      <c r="D74" s="105">
        <v>0</v>
      </c>
    </row>
    <row r="75" spans="1:4">
      <c r="A75" s="115" t="s">
        <v>96</v>
      </c>
      <c r="B75" s="25"/>
      <c r="C75" s="59">
        <v>0</v>
      </c>
      <c r="D75" s="105">
        <v>0</v>
      </c>
    </row>
    <row r="76" spans="1:4">
      <c r="A76" s="115" t="s">
        <v>97</v>
      </c>
      <c r="B76" s="25"/>
      <c r="C76" s="59">
        <v>0</v>
      </c>
      <c r="D76" s="105">
        <v>0</v>
      </c>
    </row>
    <row r="77" spans="1:4">
      <c r="A77" s="115" t="s">
        <v>98</v>
      </c>
      <c r="B77" s="25"/>
      <c r="C77" s="59">
        <v>0</v>
      </c>
      <c r="D77" s="105">
        <v>0</v>
      </c>
    </row>
    <row r="78" spans="1:4">
      <c r="A78" s="115" t="s">
        <v>99</v>
      </c>
      <c r="B78" s="25"/>
      <c r="C78" s="59">
        <v>0</v>
      </c>
      <c r="D78" s="105">
        <v>0</v>
      </c>
    </row>
    <row r="79" spans="1:4">
      <c r="A79" s="116" t="s">
        <v>100</v>
      </c>
      <c r="B79" s="117"/>
      <c r="C79" s="59">
        <v>0</v>
      </c>
      <c r="D79" s="105">
        <v>0</v>
      </c>
    </row>
    <row r="80" spans="1:4" ht="13.5" thickBot="1">
      <c r="A80" s="118" t="s">
        <v>101</v>
      </c>
      <c r="B80" s="119"/>
      <c r="C80" s="63">
        <v>0</v>
      </c>
      <c r="D80" s="106">
        <v>0</v>
      </c>
    </row>
    <row r="81" spans="1:4" ht="13.5" thickBot="1">
      <c r="A81" s="120" t="s">
        <v>89</v>
      </c>
      <c r="B81" s="121"/>
      <c r="C81" s="122">
        <v>93</v>
      </c>
      <c r="D81" s="84">
        <v>100</v>
      </c>
    </row>
    <row r="83" spans="1:4">
      <c r="A83" s="3" t="s">
        <v>102</v>
      </c>
    </row>
    <row r="84" spans="1:4">
      <c r="A84" s="3" t="s">
        <v>103</v>
      </c>
    </row>
    <row r="85" spans="1:4">
      <c r="A85" s="123" t="s">
        <v>104</v>
      </c>
    </row>
    <row r="86" spans="1:4">
      <c r="A86" s="123" t="s">
        <v>105</v>
      </c>
    </row>
    <row r="87" spans="1:4">
      <c r="A87" s="123" t="s">
        <v>106</v>
      </c>
    </row>
    <row r="88" spans="1:4">
      <c r="A88" s="123" t="s">
        <v>107</v>
      </c>
    </row>
    <row r="89" spans="1:4">
      <c r="A89" s="123" t="s">
        <v>108</v>
      </c>
    </row>
  </sheetData>
  <mergeCells count="10">
    <mergeCell ref="C18:G18"/>
    <mergeCell ref="C19:G19"/>
    <mergeCell ref="C30:F30"/>
    <mergeCell ref="E31:G31"/>
    <mergeCell ref="C6:G6"/>
    <mergeCell ref="C7:G7"/>
    <mergeCell ref="C10:G10"/>
    <mergeCell ref="C11:G11"/>
    <mergeCell ref="C14:G14"/>
    <mergeCell ref="C15:G1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říjen</vt:lpstr>
      <vt:lpstr>Graf 10-1</vt:lpstr>
      <vt:lpstr>Graf 10-2</vt:lpstr>
      <vt:lpstr>Graf 10-3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2016-11-02T06:39:01Z</dcterms:created>
  <dcterms:modified xsi:type="dcterms:W3CDTF">2016-11-02T07:33:29Z</dcterms:modified>
</cp:coreProperties>
</file>