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9155" windowHeight="11820" firstSheet="4" activeTab="13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sněhová pokrývka" sheetId="22" r:id="rId5"/>
    <sheet name="počty dnů" sheetId="25" r:id="rId6"/>
    <sheet name="efekt.teploty" sheetId="23" r:id="rId7"/>
    <sheet name="veg. období" sheetId="24" r:id="rId8"/>
    <sheet name="Graf1" sheetId="20" r:id="rId9"/>
    <sheet name="Graf2" sheetId="21" r:id="rId10"/>
    <sheet name="Graf3" sheetId="10" r:id="rId11"/>
    <sheet name="Graf4" sheetId="11" r:id="rId12"/>
    <sheet name="Graf5" sheetId="8" r:id="rId13"/>
    <sheet name="Graf6" sheetId="12" r:id="rId14"/>
    <sheet name="Graf7" sheetId="14" r:id="rId15"/>
    <sheet name="Graf8" sheetId="26" r:id="rId16"/>
    <sheet name="data pro grafy" sheetId="1" r:id="rId17"/>
  </sheets>
  <calcPr calcId="125725"/>
</workbook>
</file>

<file path=xl/calcChain.xml><?xml version="1.0" encoding="utf-8"?>
<calcChain xmlns="http://schemas.openxmlformats.org/spreadsheetml/2006/main">
  <c r="H6" i="24"/>
  <c r="H5"/>
  <c r="H4"/>
  <c r="W45" i="25" l="1"/>
  <c r="W44"/>
  <c r="W47" s="1"/>
  <c r="Q45"/>
  <c r="Q44"/>
  <c r="Q46" s="1"/>
  <c r="K45"/>
  <c r="K44"/>
  <c r="K46" s="1"/>
  <c r="E45"/>
  <c r="E44"/>
  <c r="E46" s="1"/>
  <c r="E47" l="1"/>
  <c r="W46"/>
  <c r="Q47"/>
  <c r="K47"/>
  <c r="P53" i="24" l="1"/>
  <c r="P52"/>
  <c r="Y53"/>
  <c r="AH53"/>
  <c r="Y52"/>
  <c r="AH52"/>
  <c r="F53"/>
  <c r="F52"/>
  <c r="AH7"/>
  <c r="AG7"/>
  <c r="AH6"/>
  <c r="AG6"/>
  <c r="AH5"/>
  <c r="AG5"/>
  <c r="AH4"/>
  <c r="AG4"/>
  <c r="AE7"/>
  <c r="AE6"/>
  <c r="AE5"/>
  <c r="AE4"/>
  <c r="Y7"/>
  <c r="X7"/>
  <c r="Y6"/>
  <c r="X6"/>
  <c r="Y5"/>
  <c r="X5"/>
  <c r="Y4"/>
  <c r="X4"/>
  <c r="V7"/>
  <c r="V6"/>
  <c r="V5"/>
  <c r="V4"/>
  <c r="P7"/>
  <c r="O7"/>
  <c r="P6"/>
  <c r="O6"/>
  <c r="P5"/>
  <c r="O5"/>
  <c r="P4"/>
  <c r="O4"/>
  <c r="M7"/>
  <c r="M6"/>
  <c r="M5"/>
  <c r="M4"/>
  <c r="F7"/>
  <c r="E7"/>
  <c r="F6"/>
  <c r="E6"/>
  <c r="F5"/>
  <c r="F4"/>
  <c r="E4"/>
  <c r="C7"/>
  <c r="C5"/>
  <c r="C4"/>
  <c r="C6"/>
  <c r="AH9"/>
  <c r="AG9"/>
  <c r="AE8"/>
  <c r="Y8"/>
  <c r="X9"/>
  <c r="V8"/>
  <c r="P8"/>
  <c r="O9"/>
  <c r="M8"/>
  <c r="F9"/>
  <c r="E9"/>
  <c r="C8" l="1"/>
  <c r="AH8"/>
  <c r="AG8"/>
  <c r="C9"/>
  <c r="AE9"/>
  <c r="X8"/>
  <c r="V9"/>
  <c r="Y9"/>
  <c r="O8"/>
  <c r="M9"/>
  <c r="P9"/>
  <c r="F8"/>
  <c r="E8"/>
  <c r="AD46" i="23"/>
  <c r="AD45"/>
  <c r="AD47" s="1"/>
  <c r="AA46"/>
  <c r="AA45"/>
  <c r="AA47" s="1"/>
  <c r="X46"/>
  <c r="X45"/>
  <c r="X47" s="1"/>
  <c r="U46"/>
  <c r="U45"/>
  <c r="U47" s="1"/>
  <c r="Q47"/>
  <c r="N47"/>
  <c r="K47"/>
  <c r="H47"/>
  <c r="Q46"/>
  <c r="Q45"/>
  <c r="N46"/>
  <c r="N45"/>
  <c r="K46"/>
  <c r="K45"/>
  <c r="H48"/>
  <c r="H46"/>
  <c r="H45"/>
  <c r="AD48" l="1"/>
  <c r="AA48"/>
  <c r="X48"/>
  <c r="U48"/>
  <c r="Q48"/>
  <c r="N48"/>
  <c r="K48"/>
  <c r="O48" i="22" l="1"/>
  <c r="J48"/>
  <c r="E48"/>
  <c r="O47"/>
  <c r="O49" s="1"/>
  <c r="J47"/>
  <c r="J50" s="1"/>
  <c r="E47"/>
  <c r="E49" s="1"/>
  <c r="L8"/>
  <c r="G8"/>
  <c r="B8"/>
  <c r="J49" l="1"/>
  <c r="E50"/>
  <c r="O50"/>
  <c r="K45" i="5" l="1"/>
  <c r="J45"/>
  <c r="J45" i="3" l="1"/>
  <c r="I45"/>
  <c r="U46" i="2" l="1"/>
  <c r="T46"/>
  <c r="Q47"/>
  <c r="Q46"/>
  <c r="Q48" s="1"/>
  <c r="Q49" l="1"/>
  <c r="J46" l="1"/>
  <c r="I46"/>
  <c r="N47" i="6" l="1"/>
  <c r="M47"/>
  <c r="L47"/>
  <c r="N46" l="1"/>
  <c r="M46"/>
  <c r="L46"/>
  <c r="F46"/>
  <c r="N45" l="1"/>
  <c r="M45"/>
  <c r="L45"/>
  <c r="I45"/>
  <c r="F45"/>
  <c r="F48" l="1"/>
  <c r="F47"/>
  <c r="F46" i="5"/>
  <c r="F45"/>
  <c r="F48" s="1"/>
  <c r="F46" i="3"/>
  <c r="F47" i="5" l="1"/>
  <c r="F45" i="3"/>
  <c r="F47" l="1"/>
  <c r="F48"/>
  <c r="F47" i="2"/>
  <c r="F46" l="1"/>
  <c r="F49" l="1"/>
  <c r="F48"/>
</calcChain>
</file>

<file path=xl/sharedStrings.xml><?xml version="1.0" encoding="utf-8"?>
<sst xmlns="http://schemas.openxmlformats.org/spreadsheetml/2006/main" count="692" uniqueCount="338">
  <si>
    <t>rok</t>
  </si>
  <si>
    <t>měsíční prům. teplota</t>
  </si>
  <si>
    <t>průměr 40 let</t>
  </si>
  <si>
    <t>Graf č. 1</t>
  </si>
  <si>
    <t>průměr</t>
  </si>
  <si>
    <t>celkem</t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</si>
  <si>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</si>
  <si>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</si>
  <si>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</si>
  <si>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</si>
  <si>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</si>
  <si>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</si>
  <si>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</si>
  <si>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mm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</si>
  <si>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</si>
  <si>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</si>
  <si>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</si>
  <si>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</si>
  <si>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</si>
  <si>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</si>
  <si>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</si>
  <si>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</si>
  <si>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</si>
  <si>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</si>
  <si>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Graf č.3</t>
  </si>
  <si>
    <t xml:space="preserve">Průběh minimálních teplot </t>
  </si>
  <si>
    <t>srážky</t>
  </si>
  <si>
    <t>Měsíční průměr minimálních teplot</t>
  </si>
  <si>
    <t>Měsíční průměr maximálníchh teplot</t>
  </si>
  <si>
    <t>měsíční prům. max.t</t>
  </si>
  <si>
    <t>měsíční úhrn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</si>
  <si>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</si>
  <si>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</si>
  <si>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</si>
  <si>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</si>
  <si>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</si>
  <si>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</si>
  <si>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</si>
  <si>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</si>
  <si>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</si>
  <si>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</si>
  <si>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</si>
  <si>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</si>
  <si>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</si>
  <si>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</si>
  <si>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 xml:space="preserve">počty dnů </t>
  </si>
  <si>
    <t>ledové</t>
  </si>
  <si>
    <t>mrazové</t>
  </si>
  <si>
    <t>ledové - průměr</t>
  </si>
  <si>
    <t>mrazové průměr</t>
  </si>
  <si>
    <t>(nad nebo pod sm. odch. od průměru)</t>
  </si>
  <si>
    <t>průměr 1901-1950</t>
  </si>
  <si>
    <t>průměr 1900-1950</t>
  </si>
  <si>
    <t>1900-1950</t>
  </si>
  <si>
    <t>roční prům. teplota</t>
  </si>
  <si>
    <t>denní</t>
  </si>
  <si>
    <t>maximum</t>
  </si>
  <si>
    <t>minimum</t>
  </si>
  <si>
    <t>max/min:</t>
  </si>
  <si>
    <t>Celoroční období</t>
  </si>
  <si>
    <t>Vegetační období</t>
  </si>
  <si>
    <t xml:space="preserve">denní </t>
  </si>
  <si>
    <t>min,</t>
  </si>
  <si>
    <t>denní  max.(vedl. 0sa)</t>
  </si>
  <si>
    <t>počet dnů se sn. pokr.--celorok</t>
  </si>
  <si>
    <t>pořadí</t>
  </si>
  <si>
    <t>počet dnů</t>
  </si>
  <si>
    <t>sm.odch</t>
  </si>
  <si>
    <t>cm</t>
  </si>
  <si>
    <t>průměrná výška sn. pokr. redukovaná</t>
  </si>
  <si>
    <t>Sněhová pokrývka</t>
  </si>
  <si>
    <t>Hodnoceno je od října do května následujícího roku</t>
  </si>
  <si>
    <t>Průměrná výška redukovaná= součet výšek sněhové porývky / počet dnů se sněhovou pokrývkou.</t>
  </si>
  <si>
    <t>Maximální výška sněhové pokrývky</t>
  </si>
  <si>
    <t>datum:</t>
  </si>
  <si>
    <t>1-3.1.2002</t>
  </si>
  <si>
    <t>20-21.2.1986</t>
  </si>
  <si>
    <t>12-13.1.1979</t>
  </si>
  <si>
    <t>29-30.1.1976</t>
  </si>
  <si>
    <t>14-15.1.1985</t>
  </si>
  <si>
    <t>11-12.2.1991</t>
  </si>
  <si>
    <t>15.2..1988</t>
  </si>
  <si>
    <t>7-8.12.1980</t>
  </si>
  <si>
    <t>29-31.1.1998</t>
  </si>
  <si>
    <t>9-10.12.1988</t>
  </si>
  <si>
    <t>1-3.1.2008</t>
  </si>
  <si>
    <t>Rok</t>
  </si>
  <si>
    <t>Efektivní teploty</t>
  </si>
  <si>
    <t>max</t>
  </si>
  <si>
    <t>min</t>
  </si>
  <si>
    <r>
      <t>nad 0</t>
    </r>
    <r>
      <rPr>
        <vertAlign val="superscript"/>
        <sz val="10"/>
        <rFont val="Arial CE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</si>
  <si>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 CE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</si>
  <si>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 CE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</si>
  <si>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 CE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</si>
  <si>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prům</t>
  </si>
  <si>
    <t>pr.+sm.od.</t>
  </si>
  <si>
    <t>pr,-sm.od.</t>
  </si>
  <si>
    <t>Efektivní teploty celoročně</t>
  </si>
  <si>
    <t>Efektivní teploty do konce září</t>
  </si>
  <si>
    <r>
      <t>Období s teplotami nad 0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</si>
  <si>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Datum</t>
  </si>
  <si>
    <t>datum nástupu prům. teplot nad 0o C</t>
  </si>
  <si>
    <t>pořadové číslo dne nástupu nad 0o C</t>
  </si>
  <si>
    <t>datum ukončení prům. teplot nad 0o C</t>
  </si>
  <si>
    <t>pořadové číslo dne ukončení nad 0o C</t>
  </si>
  <si>
    <t>počet dnů trvání nad 0o C</t>
  </si>
  <si>
    <t>průměrná teplota v období nad 0oC</t>
  </si>
  <si>
    <t>růměrná teplota období pod 0oC</t>
  </si>
  <si>
    <t>1.1.</t>
  </si>
  <si>
    <t>31.12.</t>
  </si>
  <si>
    <t>27,3,</t>
  </si>
  <si>
    <t>4.3.</t>
  </si>
  <si>
    <t>13.12.</t>
  </si>
  <si>
    <t>20,2,</t>
  </si>
  <si>
    <t>4,12,</t>
  </si>
  <si>
    <t>22.2.</t>
  </si>
  <si>
    <t xml:space="preserve">31.12. </t>
  </si>
  <si>
    <t>5.12.</t>
  </si>
  <si>
    <t>9.3.</t>
  </si>
  <si>
    <t>12.3.</t>
  </si>
  <si>
    <t>7.12.</t>
  </si>
  <si>
    <t>12.2.</t>
  </si>
  <si>
    <t>8.3.</t>
  </si>
  <si>
    <t>21.1.</t>
  </si>
  <si>
    <t>3.2.</t>
  </si>
  <si>
    <t>15.11.</t>
  </si>
  <si>
    <t>2.3.</t>
  </si>
  <si>
    <t>31.12.*)</t>
  </si>
  <si>
    <t>11.3.</t>
  </si>
  <si>
    <t>13.11.</t>
  </si>
  <si>
    <t>1.4.</t>
  </si>
  <si>
    <t>21.3.</t>
  </si>
  <si>
    <t>1.12.</t>
  </si>
  <si>
    <t>23.1.</t>
  </si>
  <si>
    <t>24.12.</t>
  </si>
  <si>
    <t>30.1.</t>
  </si>
  <si>
    <t>6.12.</t>
  </si>
  <si>
    <t>1.3.</t>
  </si>
  <si>
    <t>11.12.</t>
  </si>
  <si>
    <t>18.1.</t>
  </si>
  <si>
    <t>22.3.</t>
  </si>
  <si>
    <t>10.12.</t>
  </si>
  <si>
    <t>7.3.</t>
  </si>
  <si>
    <t>8.12.</t>
  </si>
  <si>
    <t>27.2.</t>
  </si>
  <si>
    <t>26.2.</t>
  </si>
  <si>
    <t>3.12.</t>
  </si>
  <si>
    <t>14.2.</t>
  </si>
  <si>
    <t>23.2.</t>
  </si>
  <si>
    <t>20.1.</t>
  </si>
  <si>
    <t>9.12.</t>
  </si>
  <si>
    <t>16.3.</t>
  </si>
  <si>
    <t>datum nástupu prům. teplot nad 5o C</t>
  </si>
  <si>
    <t>pořadové číslo dne nástupu nad 5o C</t>
  </si>
  <si>
    <t>datum ukončení prům. teplot nad 5o C</t>
  </si>
  <si>
    <t>pořadové číslo dne ukončení nad 5o C</t>
  </si>
  <si>
    <t>počet dnů trvání nad 5o C</t>
  </si>
  <si>
    <t>průměrná teplota v období 5oC</t>
  </si>
  <si>
    <t>20.3.</t>
  </si>
  <si>
    <t>10.11.</t>
  </si>
  <si>
    <t>27.11.</t>
  </si>
  <si>
    <t>2,4,</t>
  </si>
  <si>
    <t>16,11,</t>
  </si>
  <si>
    <t>22.11.</t>
  </si>
  <si>
    <t>25.3.</t>
  </si>
  <si>
    <t>2.11.</t>
  </si>
  <si>
    <t>10.4.</t>
  </si>
  <si>
    <t>20.11.</t>
  </si>
  <si>
    <t>24.3.</t>
  </si>
  <si>
    <t>25.11.</t>
  </si>
  <si>
    <t>29.10.</t>
  </si>
  <si>
    <t>31.3.</t>
  </si>
  <si>
    <t>5.11.</t>
  </si>
  <si>
    <t>26.3.</t>
  </si>
  <si>
    <t>2.4.</t>
  </si>
  <si>
    <t>4.11.</t>
  </si>
  <si>
    <t>30.11.</t>
  </si>
  <si>
    <t>17.3.</t>
  </si>
  <si>
    <t>3.11.</t>
  </si>
  <si>
    <t>27.10.</t>
  </si>
  <si>
    <t>15.4.</t>
  </si>
  <si>
    <t>29.11.</t>
  </si>
  <si>
    <t>8.4.</t>
  </si>
  <si>
    <t>18.11.</t>
  </si>
  <si>
    <t>29.3.</t>
  </si>
  <si>
    <t>28.10.</t>
  </si>
  <si>
    <t>15.3.</t>
  </si>
  <si>
    <t>17.2.</t>
  </si>
  <si>
    <t>11.11.</t>
  </si>
  <si>
    <t>10.3.</t>
  </si>
  <si>
    <t>4.4.</t>
  </si>
  <si>
    <t>26.10.</t>
  </si>
  <si>
    <t>5.4.</t>
  </si>
  <si>
    <t>3.4.</t>
  </si>
  <si>
    <t>9.11.</t>
  </si>
  <si>
    <t>19.3.</t>
  </si>
  <si>
    <t>31.10.</t>
  </si>
  <si>
    <t>14.4.</t>
  </si>
  <si>
    <t>16.4.</t>
  </si>
  <si>
    <t>1.11.</t>
  </si>
  <si>
    <t>12.11.</t>
  </si>
  <si>
    <t>19.11.</t>
  </si>
  <si>
    <r>
      <t>Období s teplotami nad 5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</si>
  <si>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r>
      <t>Období s teplotami nad 10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</si>
  <si>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datum nástupu prům. teplot nad 10o C</t>
  </si>
  <si>
    <t>pořadové číslo dne nástupu nad 10o C</t>
  </si>
  <si>
    <t>datum ukončení prům. teplot nad 10o C</t>
  </si>
  <si>
    <t>pořadové číslo dne ukončení nad 10o C</t>
  </si>
  <si>
    <t>počet dnů trvání nad 10o C</t>
  </si>
  <si>
    <t>průměrná teplota v období</t>
  </si>
  <si>
    <t>26.4.</t>
  </si>
  <si>
    <t>7.10.</t>
  </si>
  <si>
    <t>19.4.</t>
  </si>
  <si>
    <t>16.10.</t>
  </si>
  <si>
    <t>22,4,</t>
  </si>
  <si>
    <t>20,10,</t>
  </si>
  <si>
    <t>6.10.</t>
  </si>
  <si>
    <t>20.4.</t>
  </si>
  <si>
    <t>29.4.</t>
  </si>
  <si>
    <t>24.9.</t>
  </si>
  <si>
    <t>11.4.</t>
  </si>
  <si>
    <t>4.10.</t>
  </si>
  <si>
    <t>24.4.</t>
  </si>
  <si>
    <t>13. 10.</t>
  </si>
  <si>
    <t>18.4.</t>
  </si>
  <si>
    <t>29.9.</t>
  </si>
  <si>
    <t>23.10.</t>
  </si>
  <si>
    <t>22.4.</t>
  </si>
  <si>
    <t>8.10.</t>
  </si>
  <si>
    <t>19.10.</t>
  </si>
  <si>
    <t>27.9.</t>
  </si>
  <si>
    <t>21.10.</t>
  </si>
  <si>
    <t>11.10.</t>
  </si>
  <si>
    <t>3.5.</t>
  </si>
  <si>
    <t>28.9.</t>
  </si>
  <si>
    <t>28.4.</t>
  </si>
  <si>
    <t>13.10.</t>
  </si>
  <si>
    <t>30.4.</t>
  </si>
  <si>
    <t>3.10.</t>
  </si>
  <si>
    <t>23.4.</t>
  </si>
  <si>
    <t>9.10.</t>
  </si>
  <si>
    <t>30.9.</t>
  </si>
  <si>
    <t>18.5.</t>
  </si>
  <si>
    <t>21.4.</t>
  </si>
  <si>
    <t>15.10.</t>
  </si>
  <si>
    <t>6.5.</t>
  </si>
  <si>
    <t>12.10.</t>
  </si>
  <si>
    <t>2.10.</t>
  </si>
  <si>
    <t>17.10.</t>
  </si>
  <si>
    <t>16.5.</t>
  </si>
  <si>
    <t>1.10.</t>
  </si>
  <si>
    <t>1.5.</t>
  </si>
  <si>
    <t>10.5.</t>
  </si>
  <si>
    <t>4.5.</t>
  </si>
  <si>
    <r>
      <t>Období s teplotami nad 15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</si>
  <si>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datum nástupu prům. teplot nad 15o C</t>
  </si>
  <si>
    <t>pořadové číslo dne nástupu nad 15o C</t>
  </si>
  <si>
    <t>datum ukončení prům. teplot nad 15o C</t>
  </si>
  <si>
    <t>pořadové číslo dne ukončení nad 15o C</t>
  </si>
  <si>
    <t>počet dnů trvání nad 15o C</t>
  </si>
  <si>
    <t>2.6.</t>
  </si>
  <si>
    <t>13.9.</t>
  </si>
  <si>
    <t>26.5.</t>
  </si>
  <si>
    <t>4.9.</t>
  </si>
  <si>
    <t>27,5,</t>
  </si>
  <si>
    <t>30,8,</t>
  </si>
  <si>
    <t>15.5.</t>
  </si>
  <si>
    <t>9.9.</t>
  </si>
  <si>
    <t>30.5.</t>
  </si>
  <si>
    <t>10.9.</t>
  </si>
  <si>
    <t>1.6.</t>
  </si>
  <si>
    <t>30.8.</t>
  </si>
  <si>
    <t>6.9.</t>
  </si>
  <si>
    <t>25.5.</t>
  </si>
  <si>
    <t>3.9.</t>
  </si>
  <si>
    <t>13.5.</t>
  </si>
  <si>
    <t>2.9.</t>
  </si>
  <si>
    <t>29.5.</t>
  </si>
  <si>
    <t>12.9.</t>
  </si>
  <si>
    <t>29.8.</t>
  </si>
  <si>
    <t>6.6.</t>
  </si>
  <si>
    <t>9.5.</t>
  </si>
  <si>
    <t>1.9.</t>
  </si>
  <si>
    <t>19.6.</t>
  </si>
  <si>
    <t>19.9.</t>
  </si>
  <si>
    <t>23.5.</t>
  </si>
  <si>
    <t>28.5.</t>
  </si>
  <si>
    <t>8.6.</t>
  </si>
  <si>
    <t>27.8.</t>
  </si>
  <si>
    <t>15.9.</t>
  </si>
  <si>
    <t>24.5.</t>
  </si>
  <si>
    <t>8.9.</t>
  </si>
  <si>
    <t>13.6.</t>
  </si>
  <si>
    <t>25.6.</t>
  </si>
  <si>
    <t>15.6.</t>
  </si>
  <si>
    <t>5.9.</t>
  </si>
  <si>
    <t>9.6.</t>
  </si>
  <si>
    <t>16.9.</t>
  </si>
  <si>
    <t>17.6.</t>
  </si>
  <si>
    <t>25.8.</t>
  </si>
  <si>
    <t>26.6.</t>
  </si>
  <si>
    <t>6.7.</t>
  </si>
  <si>
    <t>26.8.</t>
  </si>
  <si>
    <t>14.5.</t>
  </si>
  <si>
    <t>18.9.</t>
  </si>
  <si>
    <t>21.6.</t>
  </si>
  <si>
    <t>22.8.</t>
  </si>
  <si>
    <t>30.6.</t>
  </si>
  <si>
    <t>17.8.</t>
  </si>
  <si>
    <t>21.8.</t>
  </si>
  <si>
    <t>5.8.</t>
  </si>
  <si>
    <t>11.6.</t>
  </si>
  <si>
    <t>pr-sm.od.</t>
  </si>
  <si>
    <t>počet nadnormálních dnů</t>
  </si>
  <si>
    <t>počet podnormálních dnů</t>
  </si>
  <si>
    <t>Počty dnů:</t>
  </si>
  <si>
    <t>Mrazové dny:</t>
  </si>
  <si>
    <t>Ledové dny:</t>
  </si>
  <si>
    <t>tropické dny:</t>
  </si>
  <si>
    <t>Letní dny:</t>
  </si>
  <si>
    <t>průměr+sm.odch.</t>
  </si>
  <si>
    <t>průměr - sm.odch.</t>
  </si>
  <si>
    <t>16.2.</t>
  </si>
  <si>
    <t>18.12.</t>
  </si>
  <si>
    <t>21.12.</t>
  </si>
  <si>
    <t>26.4-</t>
  </si>
  <si>
    <t>5,8.</t>
  </si>
  <si>
    <t>letní</t>
  </si>
  <si>
    <t>tropické</t>
  </si>
  <si>
    <t>letní prům.</t>
  </si>
  <si>
    <t>tropické prům.</t>
  </si>
  <si>
    <t>Průběh průměrných teplot  ve veg. 0bdobí</t>
  </si>
  <si>
    <t>graf ě.2</t>
  </si>
  <si>
    <t>Graf č.4</t>
  </si>
  <si>
    <t>graf č.5</t>
  </si>
  <si>
    <t>graf č 6</t>
  </si>
  <si>
    <t>graf. č 7</t>
  </si>
  <si>
    <t>graf. č 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</si>
</sst>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10"/>
      <name val="Arial CE"/>
      <charset val="238"/>
    </font>
    <font>
      <b/>
      <sz val="16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164" fontId="0" fillId="0" borderId="0" xfId="0" applyNumberFormat="1"/>
    <xf numFmtId="164" fontId="0" fillId="3" borderId="0" xfId="0" applyNumberFormat="1" applyFill="1"/>
    <xf numFmtId="164" fontId="0" fillId="2" borderId="0" xfId="0" applyNumberFormat="1" applyFill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164" fontId="0" fillId="0" borderId="8" xfId="0" applyNumberFormat="1" applyBorder="1"/>
    <xf numFmtId="0" fontId="0" fillId="0" borderId="11" xfId="0" applyBorder="1"/>
    <xf numFmtId="0" fontId="0" fillId="0" borderId="16" xfId="0" applyBorder="1"/>
    <xf numFmtId="0" fontId="0" fillId="0" borderId="9" xfId="0" applyBorder="1"/>
    <xf numFmtId="164" fontId="0" fillId="0" borderId="10" xfId="0" applyNumberFormat="1" applyBorder="1"/>
    <xf numFmtId="164" fontId="0" fillId="0" borderId="14" xfId="0" applyNumberFormat="1" applyBorder="1"/>
    <xf numFmtId="0" fontId="0" fillId="0" borderId="12" xfId="0" applyBorder="1"/>
    <xf numFmtId="0" fontId="0" fillId="3" borderId="8" xfId="0" applyFill="1" applyBorder="1"/>
    <xf numFmtId="0" fontId="0" fillId="0" borderId="8" xfId="0" applyBorder="1"/>
    <xf numFmtId="0" fontId="0" fillId="0" borderId="1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164" fontId="0" fillId="0" borderId="2" xfId="0" applyNumberFormat="1" applyBorder="1"/>
    <xf numFmtId="0" fontId="0" fillId="3" borderId="7" xfId="0" applyFill="1" applyBorder="1"/>
    <xf numFmtId="0" fontId="0" fillId="3" borderId="15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0" fontId="1" fillId="0" borderId="0" xfId="0" applyFont="1"/>
    <xf numFmtId="0" fontId="0" fillId="4" borderId="20" xfId="0" applyFill="1" applyBorder="1"/>
    <xf numFmtId="0" fontId="0" fillId="4" borderId="21" xfId="0" applyFill="1" applyBorder="1"/>
    <xf numFmtId="164" fontId="0" fillId="4" borderId="8" xfId="0" applyNumberFormat="1" applyFill="1" applyBorder="1"/>
    <xf numFmtId="0" fontId="0" fillId="4" borderId="22" xfId="0" applyFill="1" applyBorder="1"/>
    <xf numFmtId="0" fontId="0" fillId="0" borderId="31" xfId="0" applyBorder="1"/>
    <xf numFmtId="0" fontId="0" fillId="4" borderId="29" xfId="0" applyFill="1" applyBorder="1"/>
    <xf numFmtId="0" fontId="0" fillId="4" borderId="27" xfId="0" applyFill="1" applyBorder="1"/>
    <xf numFmtId="0" fontId="0" fillId="4" borderId="8" xfId="0" applyFill="1" applyBorder="1"/>
    <xf numFmtId="14" fontId="0" fillId="0" borderId="0" xfId="0" applyNumberForma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 applyBorder="1"/>
    <xf numFmtId="0" fontId="1" fillId="0" borderId="32" xfId="0" applyFont="1" applyBorder="1"/>
    <xf numFmtId="164" fontId="1" fillId="4" borderId="32" xfId="0" applyNumberFormat="1" applyFont="1" applyFill="1" applyBorder="1"/>
    <xf numFmtId="0" fontId="0" fillId="4" borderId="13" xfId="0" applyFill="1" applyBorder="1"/>
    <xf numFmtId="164" fontId="0" fillId="4" borderId="17" xfId="0" applyNumberFormat="1" applyFill="1" applyBorder="1"/>
    <xf numFmtId="0" fontId="0" fillId="4" borderId="23" xfId="0" applyFill="1" applyBorder="1"/>
    <xf numFmtId="164" fontId="0" fillId="4" borderId="14" xfId="0" applyNumberFormat="1" applyFill="1" applyBorder="1"/>
    <xf numFmtId="0" fontId="0" fillId="4" borderId="7" xfId="0" applyFill="1" applyBorder="1"/>
    <xf numFmtId="164" fontId="0" fillId="4" borderId="18" xfId="0" applyNumberFormat="1" applyFill="1" applyBorder="1"/>
    <xf numFmtId="0" fontId="0" fillId="4" borderId="24" xfId="0" applyFill="1" applyBorder="1"/>
    <xf numFmtId="0" fontId="0" fillId="4" borderId="11" xfId="0" applyFill="1" applyBorder="1"/>
    <xf numFmtId="164" fontId="0" fillId="4" borderId="19" xfId="0" applyNumberFormat="1" applyFill="1" applyBorder="1"/>
    <xf numFmtId="0" fontId="0" fillId="4" borderId="25" xfId="0" applyFill="1" applyBorder="1"/>
    <xf numFmtId="0" fontId="0" fillId="4" borderId="17" xfId="0" applyFill="1" applyBorder="1"/>
    <xf numFmtId="0" fontId="0" fillId="4" borderId="14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2" xfId="0" applyFill="1" applyBorder="1"/>
    <xf numFmtId="164" fontId="0" fillId="2" borderId="8" xfId="0" applyNumberFormat="1" applyFill="1" applyBorder="1"/>
    <xf numFmtId="164" fontId="0" fillId="2" borderId="12" xfId="0" applyNumberFormat="1" applyFill="1" applyBorder="1"/>
    <xf numFmtId="164" fontId="0" fillId="3" borderId="14" xfId="0" applyNumberFormat="1" applyFill="1" applyBorder="1"/>
    <xf numFmtId="164" fontId="0" fillId="3" borderId="8" xfId="0" applyNumberFormat="1" applyFill="1" applyBorder="1"/>
    <xf numFmtId="164" fontId="0" fillId="0" borderId="15" xfId="0" applyNumberFormat="1" applyBorder="1"/>
    <xf numFmtId="164" fontId="1" fillId="0" borderId="0" xfId="0" applyNumberFormat="1" applyFont="1"/>
    <xf numFmtId="164" fontId="0" fillId="0" borderId="3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30" xfId="0" applyNumberFormat="1" applyFont="1" applyBorder="1"/>
    <xf numFmtId="0" fontId="0" fillId="0" borderId="4" xfId="0" applyBorder="1"/>
    <xf numFmtId="164" fontId="0" fillId="0" borderId="27" xfId="0" applyNumberFormat="1" applyBorder="1"/>
    <xf numFmtId="164" fontId="0" fillId="3" borderId="15" xfId="0" applyNumberFormat="1" applyFill="1" applyBorder="1"/>
    <xf numFmtId="0" fontId="2" fillId="0" borderId="0" xfId="0" applyFont="1"/>
    <xf numFmtId="164" fontId="0" fillId="2" borderId="0" xfId="0" applyNumberFormat="1" applyFill="1" applyBorder="1"/>
    <xf numFmtId="164" fontId="1" fillId="0" borderId="0" xfId="0" applyNumberFormat="1" applyFont="1" applyBorder="1"/>
    <xf numFmtId="164" fontId="0" fillId="4" borderId="0" xfId="0" applyNumberFormat="1" applyFill="1" applyBorder="1"/>
    <xf numFmtId="164" fontId="0" fillId="4" borderId="2" xfId="0" applyNumberFormat="1" applyFill="1" applyBorder="1"/>
    <xf numFmtId="164" fontId="0" fillId="4" borderId="15" xfId="0" applyNumberFormat="1" applyFill="1" applyBorder="1"/>
    <xf numFmtId="164" fontId="0" fillId="4" borderId="3" xfId="0" applyNumberFormat="1" applyFill="1" applyBorder="1"/>
    <xf numFmtId="164" fontId="0" fillId="4" borderId="10" xfId="0" applyNumberFormat="1" applyFill="1" applyBorder="1"/>
    <xf numFmtId="0" fontId="0" fillId="4" borderId="15" xfId="0" applyFill="1" applyBorder="1"/>
    <xf numFmtId="0" fontId="0" fillId="4" borderId="16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15" xfId="0" applyFill="1" applyBorder="1"/>
    <xf numFmtId="14" fontId="1" fillId="0" borderId="0" xfId="0" applyNumberFormat="1" applyFont="1"/>
    <xf numFmtId="0" fontId="0" fillId="0" borderId="35" xfId="0" applyBorder="1"/>
    <xf numFmtId="0" fontId="0" fillId="0" borderId="36" xfId="0" applyBorder="1"/>
    <xf numFmtId="1" fontId="0" fillId="3" borderId="8" xfId="0" applyNumberFormat="1" applyFill="1" applyBorder="1"/>
    <xf numFmtId="1" fontId="0" fillId="4" borderId="8" xfId="0" applyNumberFormat="1" applyFill="1" applyBorder="1"/>
    <xf numFmtId="1" fontId="0" fillId="2" borderId="8" xfId="0" applyNumberFormat="1" applyFill="1" applyBorder="1"/>
    <xf numFmtId="1" fontId="0" fillId="2" borderId="12" xfId="0" applyNumberFormat="1" applyFill="1" applyBorder="1"/>
    <xf numFmtId="0" fontId="0" fillId="4" borderId="0" xfId="0" applyFill="1" applyBorder="1"/>
    <xf numFmtId="0" fontId="0" fillId="4" borderId="2" xfId="0" applyFill="1" applyBorder="1"/>
    <xf numFmtId="1" fontId="0" fillId="3" borderId="14" xfId="0" applyNumberFormat="1" applyFill="1" applyBorder="1"/>
    <xf numFmtId="1" fontId="0" fillId="4" borderId="0" xfId="0" applyNumberFormat="1" applyFill="1" applyBorder="1"/>
    <xf numFmtId="164" fontId="0" fillId="3" borderId="0" xfId="0" applyNumberFormat="1" applyFill="1" applyBorder="1"/>
    <xf numFmtId="0" fontId="0" fillId="4" borderId="2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18" xfId="0" applyFill="1" applyBorder="1"/>
    <xf numFmtId="0" fontId="0" fillId="2" borderId="19" xfId="0" applyFill="1" applyBorder="1"/>
    <xf numFmtId="14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" fontId="0" fillId="0" borderId="0" xfId="0" applyNumberFormat="1"/>
    <xf numFmtId="1" fontId="0" fillId="0" borderId="15" xfId="0" applyNumberFormat="1" applyBorder="1"/>
    <xf numFmtId="1" fontId="0" fillId="0" borderId="8" xfId="0" applyNumberFormat="1" applyBorder="1"/>
    <xf numFmtId="1" fontId="0" fillId="0" borderId="16" xfId="0" applyNumberFormat="1" applyBorder="1"/>
    <xf numFmtId="1" fontId="0" fillId="0" borderId="12" xfId="0" applyNumberFormat="1" applyBorder="1"/>
    <xf numFmtId="1" fontId="0" fillId="3" borderId="0" xfId="0" applyNumberFormat="1" applyFill="1"/>
    <xf numFmtId="1" fontId="0" fillId="3" borderId="15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1" fontId="0" fillId="2" borderId="0" xfId="0" applyNumberFormat="1" applyFill="1"/>
    <xf numFmtId="1" fontId="0" fillId="4" borderId="15" xfId="0" applyNumberFormat="1" applyFill="1" applyBorder="1"/>
    <xf numFmtId="0" fontId="4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textRotation="90"/>
    </xf>
    <xf numFmtId="0" fontId="0" fillId="0" borderId="0" xfId="0" applyAlignment="1">
      <alignment textRotation="90"/>
    </xf>
    <xf numFmtId="0" fontId="0" fillId="0" borderId="13" xfId="0" applyBorder="1" applyAlignment="1">
      <alignment horizontal="left" textRotation="90"/>
    </xf>
    <xf numFmtId="0" fontId="0" fillId="0" borderId="2" xfId="0" applyBorder="1" applyAlignment="1">
      <alignment horizontal="left" textRotation="90"/>
    </xf>
    <xf numFmtId="0" fontId="0" fillId="0" borderId="14" xfId="0" applyBorder="1" applyAlignment="1">
      <alignment horizontal="left" textRotation="9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" fontId="0" fillId="0" borderId="15" xfId="0" applyNumberFormat="1" applyBorder="1" applyAlignment="1">
      <alignment horizontal="center"/>
    </xf>
    <xf numFmtId="0" fontId="0" fillId="4" borderId="17" xfId="0" applyFill="1" applyBorder="1" applyAlignment="1"/>
    <xf numFmtId="0" fontId="0" fillId="4" borderId="20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</cellXfs>
  <cellStyles count="1">
    <cellStyle name="normální" xfId="0" builtinId="0"/>
  </cellStyles>
  <dxfs count="1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u/>
        <color rgb="FFFFC000"/>
      </font>
    </dxf>
    <dxf>
      <font>
        <u/>
        <color rgb="FF7030A0"/>
      </font>
    </dxf>
    <dxf>
      <font>
        <u/>
        <color rgb="FFFFC000"/>
      </font>
    </dxf>
    <dxf>
      <font>
        <u/>
        <color rgb="FF7030A0"/>
      </font>
    </dxf>
    <dxf>
      <font>
        <u/>
        <color rgb="FF7030A0"/>
      </font>
    </dxf>
    <dxf>
      <font>
        <u/>
        <color rgb="FFFFC000"/>
      </font>
    </dxf>
    <dxf>
      <font>
        <u/>
        <color rgb="FF7030A0"/>
      </font>
    </dxf>
    <dxf>
      <font>
        <u/>
        <color rgb="FFFFC000"/>
      </font>
    </dxf>
    <dxf>
      <font>
        <u/>
        <color rgb="FF7030A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roční teploty na stanici Mořkov 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roční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7.5531670992460747</c:v>
                </c:pt>
                <c:pt idx="1">
                  <c:v>8.335703405017922</c:v>
                </c:pt>
                <c:pt idx="2">
                  <c:v>7.1343349974398365</c:v>
                </c:pt>
                <c:pt idx="3">
                  <c:v>7.8408333333333333</c:v>
                </c:pt>
                <c:pt idx="4">
                  <c:v>6.6180864540847866</c:v>
                </c:pt>
                <c:pt idx="5">
                  <c:v>8.0067479518689186</c:v>
                </c:pt>
                <c:pt idx="6">
                  <c:v>8.2192805939580129</c:v>
                </c:pt>
                <c:pt idx="7">
                  <c:v>8.8654121863799293</c:v>
                </c:pt>
                <c:pt idx="8">
                  <c:v>7.5999054505005548</c:v>
                </c:pt>
                <c:pt idx="9">
                  <c:v>6.7813319252432152</c:v>
                </c:pt>
                <c:pt idx="10">
                  <c:v>7.3622151817716324</c:v>
                </c:pt>
                <c:pt idx="11">
                  <c:v>7.1267876344086014</c:v>
                </c:pt>
                <c:pt idx="12">
                  <c:v>8.3034680509207757</c:v>
                </c:pt>
                <c:pt idx="13">
                  <c:v>8.7624347158218132</c:v>
                </c:pt>
                <c:pt idx="14">
                  <c:v>8.8639164106502815</c:v>
                </c:pt>
                <c:pt idx="15">
                  <c:v>7.4483858166922694</c:v>
                </c:pt>
                <c:pt idx="16">
                  <c:v>8.8145646397231481</c:v>
                </c:pt>
                <c:pt idx="17">
                  <c:v>8.1307629288274459</c:v>
                </c:pt>
                <c:pt idx="18">
                  <c:v>9.3058957373271873</c:v>
                </c:pt>
                <c:pt idx="19">
                  <c:v>8.2271847798259099</c:v>
                </c:pt>
                <c:pt idx="20">
                  <c:v>6.5901112347052271</c:v>
                </c:pt>
                <c:pt idx="21">
                  <c:v>7.4393484383000512</c:v>
                </c:pt>
                <c:pt idx="22">
                  <c:v>8.5638586469534062</c:v>
                </c:pt>
                <c:pt idx="23">
                  <c:v>8.9670741807475682</c:v>
                </c:pt>
                <c:pt idx="24">
                  <c:v>9.8801907211716742</c:v>
                </c:pt>
                <c:pt idx="25">
                  <c:v>8.2438120839733759</c:v>
                </c:pt>
                <c:pt idx="26">
                  <c:v>9.2524044738863278</c:v>
                </c:pt>
                <c:pt idx="27">
                  <c:v>8.4920002880184331</c:v>
                </c:pt>
                <c:pt idx="28">
                  <c:v>8.4459230935607454</c:v>
                </c:pt>
                <c:pt idx="29">
                  <c:v>7.9214842549923192</c:v>
                </c:pt>
                <c:pt idx="30">
                  <c:v>8.6145052483358935</c:v>
                </c:pt>
                <c:pt idx="31">
                  <c:v>9.5207088453661015</c:v>
                </c:pt>
                <c:pt idx="32">
                  <c:v>9.7055954919045853</c:v>
                </c:pt>
                <c:pt idx="33">
                  <c:v>8.7460263056835625</c:v>
                </c:pt>
                <c:pt idx="34">
                  <c:v>7.7799518369175624</c:v>
                </c:pt>
                <c:pt idx="35">
                  <c:v>8.5460693804403487</c:v>
                </c:pt>
                <c:pt idx="36">
                  <c:v>8.9275838895068578</c:v>
                </c:pt>
                <c:pt idx="37">
                  <c:v>8.5947068612391195</c:v>
                </c:pt>
                <c:pt idx="38">
                  <c:v>9.8973404697900662</c:v>
                </c:pt>
                <c:pt idx="39">
                  <c:v>9.7364346518177154</c:v>
                </c:pt>
              </c:numCache>
            </c:numRef>
          </c:val>
        </c:ser>
        <c:axId val="88421504"/>
        <c:axId val="88423808"/>
      </c:barChart>
      <c:lineChart>
        <c:grouping val="standard"/>
        <c:ser>
          <c:idx val="2"/>
          <c:order val="1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'data pro grafy'!$C$3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General</c:formatCode>
                <c:ptCount val="40"/>
                <c:pt idx="0">
                  <c:v>8.3000000000000007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8.3000000000000007</c:v>
                </c:pt>
                <c:pt idx="16">
                  <c:v>8.3000000000000007</c:v>
                </c:pt>
                <c:pt idx="17">
                  <c:v>8.3000000000000007</c:v>
                </c:pt>
                <c:pt idx="18">
                  <c:v>8.3000000000000007</c:v>
                </c:pt>
                <c:pt idx="19">
                  <c:v>8.3000000000000007</c:v>
                </c:pt>
                <c:pt idx="20">
                  <c:v>8.3000000000000007</c:v>
                </c:pt>
                <c:pt idx="21">
                  <c:v>8.3000000000000007</c:v>
                </c:pt>
                <c:pt idx="22">
                  <c:v>8.3000000000000007</c:v>
                </c:pt>
                <c:pt idx="23">
                  <c:v>8.3000000000000007</c:v>
                </c:pt>
                <c:pt idx="24">
                  <c:v>8.3000000000000007</c:v>
                </c:pt>
                <c:pt idx="25">
                  <c:v>8.3000000000000007</c:v>
                </c:pt>
                <c:pt idx="26">
                  <c:v>8.3000000000000007</c:v>
                </c:pt>
                <c:pt idx="27">
                  <c:v>8.3000000000000007</c:v>
                </c:pt>
                <c:pt idx="28">
                  <c:v>8.3000000000000007</c:v>
                </c:pt>
                <c:pt idx="29">
                  <c:v>8.3000000000000007</c:v>
                </c:pt>
                <c:pt idx="30">
                  <c:v>8.3000000000000007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8.3000000000000007</c:v>
                </c:pt>
                <c:pt idx="37">
                  <c:v>8.3000000000000007</c:v>
                </c:pt>
                <c:pt idx="38">
                  <c:v>8.3000000000000007</c:v>
                </c:pt>
                <c:pt idx="39">
                  <c:v>8.3000000000000007</c:v>
                </c:pt>
              </c:numCache>
            </c:numRef>
          </c:val>
        </c:ser>
        <c:ser>
          <c:idx val="5"/>
          <c:order val="4"/>
          <c:tx>
            <c:strRef>
              <c:f>'data pro grafy'!$D$3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General</c:formatCode>
                <c:ptCount val="40"/>
                <c:pt idx="0" formatCode="0.0">
                  <c:v>7.8</c:v>
                </c:pt>
                <c:pt idx="1">
                  <c:v>7.8</c:v>
                </c:pt>
                <c:pt idx="2">
                  <c:v>7.8</c:v>
                </c:pt>
                <c:pt idx="3">
                  <c:v>7.8</c:v>
                </c:pt>
                <c:pt idx="4">
                  <c:v>7.8</c:v>
                </c:pt>
                <c:pt idx="5">
                  <c:v>7.8</c:v>
                </c:pt>
                <c:pt idx="6">
                  <c:v>7.8</c:v>
                </c:pt>
                <c:pt idx="7">
                  <c:v>7.8</c:v>
                </c:pt>
                <c:pt idx="8">
                  <c:v>7.8</c:v>
                </c:pt>
                <c:pt idx="9">
                  <c:v>7.8</c:v>
                </c:pt>
                <c:pt idx="10">
                  <c:v>7.8</c:v>
                </c:pt>
                <c:pt idx="11">
                  <c:v>7.8</c:v>
                </c:pt>
                <c:pt idx="12">
                  <c:v>7.8</c:v>
                </c:pt>
                <c:pt idx="13">
                  <c:v>7.8</c:v>
                </c:pt>
                <c:pt idx="14">
                  <c:v>7.8</c:v>
                </c:pt>
                <c:pt idx="15">
                  <c:v>7.8</c:v>
                </c:pt>
                <c:pt idx="16">
                  <c:v>7.8</c:v>
                </c:pt>
                <c:pt idx="17">
                  <c:v>7.8</c:v>
                </c:pt>
                <c:pt idx="18">
                  <c:v>7.8</c:v>
                </c:pt>
                <c:pt idx="19">
                  <c:v>7.8</c:v>
                </c:pt>
                <c:pt idx="20">
                  <c:v>7.8</c:v>
                </c:pt>
                <c:pt idx="21">
                  <c:v>7.8</c:v>
                </c:pt>
                <c:pt idx="22">
                  <c:v>7.8</c:v>
                </c:pt>
                <c:pt idx="23">
                  <c:v>7.8</c:v>
                </c:pt>
                <c:pt idx="24">
                  <c:v>7.8</c:v>
                </c:pt>
                <c:pt idx="25">
                  <c:v>7.8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7.8</c:v>
                </c:pt>
                <c:pt idx="30">
                  <c:v>7.8</c:v>
                </c:pt>
                <c:pt idx="31">
                  <c:v>7.8</c:v>
                </c:pt>
                <c:pt idx="32">
                  <c:v>7.8</c:v>
                </c:pt>
                <c:pt idx="33">
                  <c:v>7.8</c:v>
                </c:pt>
                <c:pt idx="34">
                  <c:v>7.8</c:v>
                </c:pt>
                <c:pt idx="35">
                  <c:v>7.8</c:v>
                </c:pt>
                <c:pt idx="36">
                  <c:v>7.8</c:v>
                </c:pt>
                <c:pt idx="37">
                  <c:v>7.8</c:v>
                </c:pt>
                <c:pt idx="38">
                  <c:v>7.8</c:v>
                </c:pt>
                <c:pt idx="39">
                  <c:v>7.8</c:v>
                </c:pt>
              </c:numCache>
            </c:numRef>
          </c:val>
        </c:ser>
        <c:marker val="1"/>
        <c:axId val="88421504"/>
        <c:axId val="88423808"/>
      </c:lineChart>
      <c:catAx>
        <c:axId val="88421504"/>
        <c:scaling>
          <c:orientation val="minMax"/>
        </c:scaling>
        <c:axPos val="b"/>
        <c:numFmt formatCode="0" sourceLinked="0"/>
        <c:tickLblPos val="nextTo"/>
        <c:crossAx val="88423808"/>
        <c:crossesAt val="-15"/>
        <c:auto val="1"/>
        <c:lblAlgn val="ctr"/>
        <c:lblOffset val="100"/>
      </c:catAx>
      <c:valAx>
        <c:axId val="88423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88421504"/>
        <c:crossesAt val="1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průměrných teplot v </a:t>
            </a:r>
            <a:r>
              <a:rPr lang="cs-CZ"/>
              <a:t>M</a:t>
            </a:r>
            <a:r>
              <a:rPr lang="en-US"/>
              <a:t>ořkově za </a:t>
            </a:r>
            <a:r>
              <a:rPr lang="cs-CZ"/>
              <a:t>vegetační </a:t>
            </a:r>
            <a:r>
              <a:rPr lang="en-US"/>
              <a:t>období 1976-2015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701320504470108E-2"/>
          <c:y val="8.6661516993920065E-2"/>
          <c:w val="0.93928366448051492"/>
          <c:h val="0.80756935446360345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grafy'!$G$3</c:f>
              <c:strCache>
                <c:ptCount val="1"/>
                <c:pt idx="0">
                  <c:v>roční prům. teplota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'data pro grafy'!$G$4:$G$43</c:f>
              <c:numCache>
                <c:formatCode>0.0</c:formatCode>
                <c:ptCount val="40"/>
                <c:pt idx="0">
                  <c:v>13.159032258064515</c:v>
                </c:pt>
                <c:pt idx="1">
                  <c:v>13.10274193548387</c:v>
                </c:pt>
                <c:pt idx="2">
                  <c:v>12.199408602150536</c:v>
                </c:pt>
                <c:pt idx="3">
                  <c:v>13.718978494623657</c:v>
                </c:pt>
                <c:pt idx="4">
                  <c:v>12.232168458781365</c:v>
                </c:pt>
                <c:pt idx="5">
                  <c:v>14.141469534050179</c:v>
                </c:pt>
                <c:pt idx="6">
                  <c:v>14.255035842293905</c:v>
                </c:pt>
                <c:pt idx="7">
                  <c:v>15.293781362007172</c:v>
                </c:pt>
                <c:pt idx="8">
                  <c:v>13.100842293906808</c:v>
                </c:pt>
                <c:pt idx="9">
                  <c:v>13.747258064516126</c:v>
                </c:pt>
                <c:pt idx="10">
                  <c:v>14.088494623655913</c:v>
                </c:pt>
                <c:pt idx="11">
                  <c:v>13.967562724014336</c:v>
                </c:pt>
                <c:pt idx="12">
                  <c:v>14.3071146953405</c:v>
                </c:pt>
                <c:pt idx="13">
                  <c:v>13.972921146953405</c:v>
                </c:pt>
                <c:pt idx="14">
                  <c:v>13.533351254480287</c:v>
                </c:pt>
                <c:pt idx="15">
                  <c:v>13.594713261648748</c:v>
                </c:pt>
                <c:pt idx="16">
                  <c:v>15.525842293906811</c:v>
                </c:pt>
                <c:pt idx="17">
                  <c:v>14.281254480286739</c:v>
                </c:pt>
                <c:pt idx="18">
                  <c:v>15.386155913978493</c:v>
                </c:pt>
                <c:pt idx="19">
                  <c:v>14.251563620071684</c:v>
                </c:pt>
                <c:pt idx="20">
                  <c:v>13.414390681003583</c:v>
                </c:pt>
                <c:pt idx="21">
                  <c:v>13.690860215053762</c:v>
                </c:pt>
                <c:pt idx="22">
                  <c:v>15.1307123655914</c:v>
                </c:pt>
                <c:pt idx="23">
                  <c:v>15.283355734767026</c:v>
                </c:pt>
                <c:pt idx="24">
                  <c:v>15.228198924731183</c:v>
                </c:pt>
                <c:pt idx="25">
                  <c:v>14.342244623655915</c:v>
                </c:pt>
                <c:pt idx="26">
                  <c:v>15.394632616487456</c:v>
                </c:pt>
                <c:pt idx="27">
                  <c:v>15.593655913978493</c:v>
                </c:pt>
                <c:pt idx="28">
                  <c:v>14.426854838709678</c:v>
                </c:pt>
                <c:pt idx="29">
                  <c:v>14.628987455197134</c:v>
                </c:pt>
                <c:pt idx="30">
                  <c:v>15.241236559139784</c:v>
                </c:pt>
                <c:pt idx="31">
                  <c:v>15.695730286738351</c:v>
                </c:pt>
                <c:pt idx="32">
                  <c:v>14.95274641577061</c:v>
                </c:pt>
                <c:pt idx="33">
                  <c:v>15.339462365591396</c:v>
                </c:pt>
                <c:pt idx="34">
                  <c:v>14.505250896057349</c:v>
                </c:pt>
                <c:pt idx="35">
                  <c:v>14.894766129032261</c:v>
                </c:pt>
                <c:pt idx="36">
                  <c:v>15.874323476702507</c:v>
                </c:pt>
                <c:pt idx="37">
                  <c:v>14.807307347670251</c:v>
                </c:pt>
                <c:pt idx="38">
                  <c:v>14.732267025089604</c:v>
                </c:pt>
                <c:pt idx="39">
                  <c:v>15.682038530465951</c:v>
                </c:pt>
              </c:numCache>
            </c:numRef>
          </c:val>
        </c:ser>
        <c:axId val="41165184"/>
        <c:axId val="41166720"/>
      </c:barChart>
      <c:lineChart>
        <c:grouping val="standard"/>
        <c:ser>
          <c:idx val="1"/>
          <c:order val="1"/>
          <c:tx>
            <c:strRef>
              <c:f>'data pro grafy'!$H$3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'data pro grafy'!$H$4:$H$43</c:f>
              <c:numCache>
                <c:formatCode>General</c:formatCode>
                <c:ptCount val="40"/>
                <c:pt idx="0">
                  <c:v>14.4</c:v>
                </c:pt>
                <c:pt idx="1">
                  <c:v>14.4</c:v>
                </c:pt>
                <c:pt idx="2">
                  <c:v>14.4</c:v>
                </c:pt>
                <c:pt idx="3">
                  <c:v>14.4</c:v>
                </c:pt>
                <c:pt idx="4">
                  <c:v>14.4</c:v>
                </c:pt>
                <c:pt idx="5">
                  <c:v>14.4</c:v>
                </c:pt>
                <c:pt idx="6">
                  <c:v>14.4</c:v>
                </c:pt>
                <c:pt idx="7">
                  <c:v>14.4</c:v>
                </c:pt>
                <c:pt idx="8">
                  <c:v>14.4</c:v>
                </c:pt>
                <c:pt idx="9">
                  <c:v>14.4</c:v>
                </c:pt>
                <c:pt idx="10">
                  <c:v>14.4</c:v>
                </c:pt>
                <c:pt idx="11">
                  <c:v>14.4</c:v>
                </c:pt>
                <c:pt idx="12">
                  <c:v>14.4</c:v>
                </c:pt>
                <c:pt idx="13">
                  <c:v>14.4</c:v>
                </c:pt>
                <c:pt idx="14">
                  <c:v>14.4</c:v>
                </c:pt>
                <c:pt idx="15">
                  <c:v>14.4</c:v>
                </c:pt>
                <c:pt idx="16">
                  <c:v>14.4</c:v>
                </c:pt>
                <c:pt idx="17">
                  <c:v>14.4</c:v>
                </c:pt>
                <c:pt idx="18">
                  <c:v>14.4</c:v>
                </c:pt>
                <c:pt idx="19">
                  <c:v>14.4</c:v>
                </c:pt>
                <c:pt idx="20">
                  <c:v>14.4</c:v>
                </c:pt>
                <c:pt idx="21">
                  <c:v>14.4</c:v>
                </c:pt>
                <c:pt idx="22">
                  <c:v>14.4</c:v>
                </c:pt>
                <c:pt idx="23">
                  <c:v>14.4</c:v>
                </c:pt>
                <c:pt idx="24">
                  <c:v>14.4</c:v>
                </c:pt>
                <c:pt idx="25">
                  <c:v>14.4</c:v>
                </c:pt>
                <c:pt idx="26">
                  <c:v>14.4</c:v>
                </c:pt>
                <c:pt idx="27">
                  <c:v>14.4</c:v>
                </c:pt>
                <c:pt idx="28">
                  <c:v>14.4</c:v>
                </c:pt>
                <c:pt idx="29">
                  <c:v>14.4</c:v>
                </c:pt>
                <c:pt idx="30">
                  <c:v>14.4</c:v>
                </c:pt>
                <c:pt idx="31">
                  <c:v>14.4</c:v>
                </c:pt>
                <c:pt idx="32">
                  <c:v>14.4</c:v>
                </c:pt>
                <c:pt idx="33">
                  <c:v>14.4</c:v>
                </c:pt>
                <c:pt idx="34">
                  <c:v>14.4</c:v>
                </c:pt>
                <c:pt idx="35">
                  <c:v>14.4</c:v>
                </c:pt>
                <c:pt idx="36">
                  <c:v>14.4</c:v>
                </c:pt>
                <c:pt idx="37">
                  <c:v>14.4</c:v>
                </c:pt>
                <c:pt idx="38">
                  <c:v>14.4</c:v>
                </c:pt>
                <c:pt idx="39">
                  <c:v>14.4</c:v>
                </c:pt>
              </c:numCache>
            </c:numRef>
          </c:val>
        </c:ser>
        <c:ser>
          <c:idx val="2"/>
          <c:order val="2"/>
          <c:tx>
            <c:strRef>
              <c:f>'data pro grafy'!$I$3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pro grafy'!$I$4:$I$43</c:f>
              <c:numCache>
                <c:formatCode>General</c:formatCode>
                <c:ptCount val="40"/>
                <c:pt idx="0" formatCode="0.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</c:numCache>
            </c:numRef>
          </c:val>
        </c:ser>
        <c:marker val="1"/>
        <c:axId val="41165184"/>
        <c:axId val="41166720"/>
      </c:lineChart>
      <c:catAx>
        <c:axId val="41165184"/>
        <c:scaling>
          <c:orientation val="minMax"/>
        </c:scaling>
        <c:axPos val="b"/>
        <c:tickLblPos val="nextTo"/>
        <c:crossAx val="41166720"/>
        <c:crossesAt val="10"/>
        <c:lblAlgn val="ctr"/>
        <c:lblOffset val="100"/>
      </c:catAx>
      <c:valAx>
        <c:axId val="41166720"/>
        <c:scaling>
          <c:orientation val="minMax"/>
          <c:min val="10"/>
        </c:scaling>
        <c:axPos val="l"/>
        <c:majorGridlines/>
        <c:numFmt formatCode="0.0" sourceLinked="1"/>
        <c:tickLblPos val="nextTo"/>
        <c:crossAx val="4116518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ročních maximálních teplot v</a:t>
            </a:r>
            <a:r>
              <a:rPr lang="cs-CZ" baseline="0"/>
              <a:t> Mořkově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7.8359467518726134E-2"/>
          <c:y val="9.3116233731669079E-2"/>
          <c:w val="0.90662934608499801"/>
          <c:h val="0.79025064541026768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grafy'!$L$3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grafy'!$K$4:$K$43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0.0</c:formatCode>
                <c:ptCount val="40"/>
                <c:pt idx="0">
                  <c:v>12.166385799035966</c:v>
                </c:pt>
                <c:pt idx="1">
                  <c:v>12.687740015360982</c:v>
                </c:pt>
                <c:pt idx="2">
                  <c:v>11.542149897593445</c:v>
                </c:pt>
                <c:pt idx="3">
                  <c:v>12.331239759344596</c:v>
                </c:pt>
                <c:pt idx="4">
                  <c:v>10.835644141638857</c:v>
                </c:pt>
                <c:pt idx="5">
                  <c:v>12.350396825396826</c:v>
                </c:pt>
                <c:pt idx="6">
                  <c:v>13.011818996415771</c:v>
                </c:pt>
                <c:pt idx="7">
                  <c:v>13.618592549923195</c:v>
                </c:pt>
                <c:pt idx="8">
                  <c:v>11.979323322209863</c:v>
                </c:pt>
                <c:pt idx="9">
                  <c:v>11.532418714797744</c:v>
                </c:pt>
                <c:pt idx="10">
                  <c:v>12.15603238607271</c:v>
                </c:pt>
                <c:pt idx="11">
                  <c:v>11.526664106502816</c:v>
                </c:pt>
                <c:pt idx="12">
                  <c:v>12.94150692127055</c:v>
                </c:pt>
                <c:pt idx="13">
                  <c:v>13.635718381976448</c:v>
                </c:pt>
                <c:pt idx="14">
                  <c:v>13.855980542754738</c:v>
                </c:pt>
                <c:pt idx="15">
                  <c:v>12.189781746031747</c:v>
                </c:pt>
                <c:pt idx="16">
                  <c:v>13.816645346681497</c:v>
                </c:pt>
                <c:pt idx="17">
                  <c:v>12.9909811827957</c:v>
                </c:pt>
                <c:pt idx="18">
                  <c:v>14.159740783410138</c:v>
                </c:pt>
                <c:pt idx="19">
                  <c:v>13.101869559651819</c:v>
                </c:pt>
                <c:pt idx="20">
                  <c:v>11.05675565443085</c:v>
                </c:pt>
                <c:pt idx="21">
                  <c:v>12.048339093701998</c:v>
                </c:pt>
                <c:pt idx="22">
                  <c:v>13.352283666154632</c:v>
                </c:pt>
                <c:pt idx="23">
                  <c:v>13.596104710701487</c:v>
                </c:pt>
                <c:pt idx="24">
                  <c:v>14.707854406130268</c:v>
                </c:pt>
                <c:pt idx="25">
                  <c:v>12.761863159242189</c:v>
                </c:pt>
                <c:pt idx="26">
                  <c:v>13.905029441884281</c:v>
                </c:pt>
                <c:pt idx="27">
                  <c:v>13.674486047107015</c:v>
                </c:pt>
                <c:pt idx="28">
                  <c:v>13.036944135459152</c:v>
                </c:pt>
                <c:pt idx="29">
                  <c:v>12.759822708653353</c:v>
                </c:pt>
                <c:pt idx="30">
                  <c:v>13.652359831029186</c:v>
                </c:pt>
                <c:pt idx="31">
                  <c:v>14.267263184843832</c:v>
                </c:pt>
                <c:pt idx="32">
                  <c:v>14.468010752688171</c:v>
                </c:pt>
                <c:pt idx="33">
                  <c:v>13.735161930363544</c:v>
                </c:pt>
                <c:pt idx="34">
                  <c:v>12.440784050179211</c:v>
                </c:pt>
                <c:pt idx="35">
                  <c:v>14.088690476190477</c:v>
                </c:pt>
                <c:pt idx="36">
                  <c:v>14.296836917562723</c:v>
                </c:pt>
                <c:pt idx="37">
                  <c:v>13.267952508960576</c:v>
                </c:pt>
                <c:pt idx="38">
                  <c:v>14.526801075268816</c:v>
                </c:pt>
                <c:pt idx="39">
                  <c:v>14.810303379416283</c:v>
                </c:pt>
              </c:numCache>
            </c:numRef>
          </c:val>
        </c:ser>
        <c:axId val="39006208"/>
        <c:axId val="39007744"/>
      </c:barChart>
      <c:lineChart>
        <c:grouping val="standard"/>
        <c:ser>
          <c:idx val="1"/>
          <c:order val="1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'data pro grafy'!$K$4:$K$43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'data pro grafy'!$K$4:$K$43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pro grafy'!$M$3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grafy'!$K$4:$K$43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grafy'!$M$4:$M$43</c:f>
              <c:numCache>
                <c:formatCode>General</c:formatCode>
                <c:ptCount val="40"/>
                <c:pt idx="0">
                  <c:v>13.1</c:v>
                </c:pt>
                <c:pt idx="1">
                  <c:v>13.1</c:v>
                </c:pt>
                <c:pt idx="2">
                  <c:v>13.1</c:v>
                </c:pt>
                <c:pt idx="3">
                  <c:v>13.1</c:v>
                </c:pt>
                <c:pt idx="4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13.1</c:v>
                </c:pt>
                <c:pt idx="8">
                  <c:v>13.1</c:v>
                </c:pt>
                <c:pt idx="9">
                  <c:v>13.1</c:v>
                </c:pt>
                <c:pt idx="10">
                  <c:v>13.1</c:v>
                </c:pt>
                <c:pt idx="11">
                  <c:v>13.1</c:v>
                </c:pt>
                <c:pt idx="12">
                  <c:v>13.1</c:v>
                </c:pt>
                <c:pt idx="13">
                  <c:v>13.1</c:v>
                </c:pt>
                <c:pt idx="14">
                  <c:v>13.1</c:v>
                </c:pt>
                <c:pt idx="15">
                  <c:v>13.1</c:v>
                </c:pt>
                <c:pt idx="16">
                  <c:v>13.1</c:v>
                </c:pt>
                <c:pt idx="17">
                  <c:v>13.1</c:v>
                </c:pt>
                <c:pt idx="18">
                  <c:v>13.1</c:v>
                </c:pt>
                <c:pt idx="19">
                  <c:v>13.1</c:v>
                </c:pt>
                <c:pt idx="20">
                  <c:v>13.1</c:v>
                </c:pt>
                <c:pt idx="21">
                  <c:v>13.1</c:v>
                </c:pt>
                <c:pt idx="22">
                  <c:v>13.1</c:v>
                </c:pt>
                <c:pt idx="23">
                  <c:v>13.1</c:v>
                </c:pt>
                <c:pt idx="24">
                  <c:v>13.1</c:v>
                </c:pt>
                <c:pt idx="25">
                  <c:v>13.1</c:v>
                </c:pt>
                <c:pt idx="26">
                  <c:v>13.1</c:v>
                </c:pt>
                <c:pt idx="27">
                  <c:v>13.1</c:v>
                </c:pt>
                <c:pt idx="28">
                  <c:v>13.1</c:v>
                </c:pt>
                <c:pt idx="29">
                  <c:v>13.1</c:v>
                </c:pt>
                <c:pt idx="30">
                  <c:v>13.1</c:v>
                </c:pt>
                <c:pt idx="31">
                  <c:v>13.1</c:v>
                </c:pt>
                <c:pt idx="32">
                  <c:v>13.1</c:v>
                </c:pt>
                <c:pt idx="33">
                  <c:v>13.1</c:v>
                </c:pt>
                <c:pt idx="34">
                  <c:v>13.1</c:v>
                </c:pt>
                <c:pt idx="35">
                  <c:v>13.1</c:v>
                </c:pt>
                <c:pt idx="36">
                  <c:v>13.1</c:v>
                </c:pt>
                <c:pt idx="37">
                  <c:v>13.1</c:v>
                </c:pt>
                <c:pt idx="38">
                  <c:v>13.1</c:v>
                </c:pt>
                <c:pt idx="39">
                  <c:v>13.1</c:v>
                </c:pt>
              </c:numCache>
            </c:numRef>
          </c:val>
        </c:ser>
        <c:marker val="1"/>
        <c:axId val="39006208"/>
        <c:axId val="39007744"/>
      </c:lineChart>
      <c:catAx>
        <c:axId val="39006208"/>
        <c:scaling>
          <c:orientation val="minMax"/>
        </c:scaling>
        <c:axPos val="b"/>
        <c:numFmt formatCode="General" sourceLinked="1"/>
        <c:tickLblPos val="nextTo"/>
        <c:crossAx val="39007744"/>
        <c:crossesAt val="8"/>
        <c:auto val="1"/>
        <c:lblAlgn val="ctr"/>
        <c:lblOffset val="100"/>
      </c:catAx>
      <c:valAx>
        <c:axId val="39007744"/>
        <c:scaling>
          <c:orientation val="minMax"/>
          <c:min val="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39006208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</a:t>
            </a:r>
            <a:r>
              <a:rPr lang="cs-CZ"/>
              <a:t> ročních</a:t>
            </a:r>
            <a:r>
              <a:rPr lang="en-US"/>
              <a:t> minimálních teplot v Mořkově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8711476078863243E-2"/>
          <c:y val="9.5228787959438954E-2"/>
          <c:w val="0.91354803090735559"/>
          <c:h val="0.79025064541026768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grafy'!$P$3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grafy'!$O$4:$O$43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grafy'!$P$4:$P$43</c:f>
              <c:numCache>
                <c:formatCode>0.0</c:formatCode>
                <c:ptCount val="40"/>
                <c:pt idx="0">
                  <c:v>0</c:v>
                </c:pt>
                <c:pt idx="1">
                  <c:v>1.014314979606971</c:v>
                </c:pt>
                <c:pt idx="2">
                  <c:v>2.5464400921658985</c:v>
                </c:pt>
                <c:pt idx="3">
                  <c:v>1.4522561443932407</c:v>
                </c:pt>
                <c:pt idx="4">
                  <c:v>1.4734555811571932</c:v>
                </c:pt>
                <c:pt idx="5">
                  <c:v>0.766671301446051</c:v>
                </c:pt>
                <c:pt idx="6">
                  <c:v>1.4419975678443417</c:v>
                </c:pt>
                <c:pt idx="7">
                  <c:v>1.7263588069636453</c:v>
                </c:pt>
                <c:pt idx="8">
                  <c:v>2.2023220686123897</c:v>
                </c:pt>
                <c:pt idx="9">
                  <c:v>1.0432010876282287</c:v>
                </c:pt>
                <c:pt idx="10">
                  <c:v>0.47222958269329213</c:v>
                </c:pt>
                <c:pt idx="11">
                  <c:v>1.0661379928315409</c:v>
                </c:pt>
                <c:pt idx="12">
                  <c:v>0.83578084997439828</c:v>
                </c:pt>
                <c:pt idx="13">
                  <c:v>1.7337730194042766</c:v>
                </c:pt>
                <c:pt idx="14">
                  <c:v>1.9995820532514077</c:v>
                </c:pt>
                <c:pt idx="15">
                  <c:v>1.6354672299027138</c:v>
                </c:pt>
                <c:pt idx="16">
                  <c:v>0.404131464413722</c:v>
                </c:pt>
                <c:pt idx="17">
                  <c:v>1.27348875293536</c:v>
                </c:pt>
                <c:pt idx="18">
                  <c:v>0.65585381464413672</c:v>
                </c:pt>
                <c:pt idx="19">
                  <c:v>2.2370321300563241</c:v>
                </c:pt>
                <c:pt idx="20">
                  <c:v>2.1374494367639527</c:v>
                </c:pt>
                <c:pt idx="21">
                  <c:v>0.6687334692868615</c:v>
                </c:pt>
                <c:pt idx="22">
                  <c:v>1.0872689452124937</c:v>
                </c:pt>
                <c:pt idx="23">
                  <c:v>2.5786405529953917</c:v>
                </c:pt>
                <c:pt idx="24">
                  <c:v>3.1878213005632361</c:v>
                </c:pt>
                <c:pt idx="25">
                  <c:v>3.7144169447534292</c:v>
                </c:pt>
                <c:pt idx="26">
                  <c:v>2.597662570404506</c:v>
                </c:pt>
                <c:pt idx="27">
                  <c:v>3.1773591909882231</c:v>
                </c:pt>
                <c:pt idx="28">
                  <c:v>1.6655030721966206</c:v>
                </c:pt>
                <c:pt idx="29">
                  <c:v>2.5240232974910399</c:v>
                </c:pt>
                <c:pt idx="30">
                  <c:v>1.5521006144393237</c:v>
                </c:pt>
                <c:pt idx="31">
                  <c:v>2.0548489503328216</c:v>
                </c:pt>
                <c:pt idx="32">
                  <c:v>3.1478961853558629</c:v>
                </c:pt>
                <c:pt idx="33">
                  <c:v>2.8930677163338459</c:v>
                </c:pt>
                <c:pt idx="34">
                  <c:v>2.3856579621095748</c:v>
                </c:pt>
                <c:pt idx="35">
                  <c:v>1.9657002048131087</c:v>
                </c:pt>
                <c:pt idx="36">
                  <c:v>2.4473444700460831</c:v>
                </c:pt>
                <c:pt idx="37">
                  <c:v>3.39132060313929</c:v>
                </c:pt>
                <c:pt idx="38">
                  <c:v>3.642031490015361</c:v>
                </c:pt>
                <c:pt idx="39">
                  <c:v>4.0755171530977981</c:v>
                </c:pt>
              </c:numCache>
            </c:numRef>
          </c:val>
        </c:ser>
        <c:axId val="40666624"/>
        <c:axId val="40668160"/>
      </c:barChart>
      <c:lineChart>
        <c:grouping val="standard"/>
        <c:ser>
          <c:idx val="1"/>
          <c:order val="1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'data pro grafy'!$O$4:$O$43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pro grafy'!#REF!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'data pro grafy'!$O$4:$O$43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pro grafy'!$Q$3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pro grafy'!$O$4:$O$43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grafy'!$Q$4:$Q$43</c:f>
              <c:numCache>
                <c:formatCode>General</c:formatCode>
                <c:ptCount val="40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</c:numCache>
            </c:numRef>
          </c:val>
        </c:ser>
        <c:marker val="1"/>
        <c:axId val="40666624"/>
        <c:axId val="40668160"/>
      </c:lineChart>
      <c:catAx>
        <c:axId val="40666624"/>
        <c:scaling>
          <c:orientation val="minMax"/>
        </c:scaling>
        <c:axPos val="b"/>
        <c:numFmt formatCode="General" sourceLinked="1"/>
        <c:tickLblPos val="nextTo"/>
        <c:crossAx val="40668160"/>
        <c:crossesAt val="-5"/>
        <c:auto val="1"/>
        <c:lblAlgn val="ctr"/>
        <c:lblOffset val="100"/>
      </c:catAx>
      <c:valAx>
        <c:axId val="40668160"/>
        <c:scaling>
          <c:orientation val="minMax"/>
          <c:min val="-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40666624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</a:t>
            </a:r>
            <a:r>
              <a:rPr lang="cs-CZ"/>
              <a:t>ročních</a:t>
            </a:r>
            <a:r>
              <a:rPr lang="en-US"/>
              <a:t> a denních maximálních srážek na stanici Mořkov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4303645891593098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grafy'!$T$3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grafy'!$S$4:$S$43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grafy'!$T$4:$T$43</c:f>
              <c:numCache>
                <c:formatCode>General</c:formatCode>
                <c:ptCount val="40"/>
                <c:pt idx="0">
                  <c:v>0</c:v>
                </c:pt>
                <c:pt idx="1">
                  <c:v>757.40000000000009</c:v>
                </c:pt>
                <c:pt idx="2">
                  <c:v>1104.1000000000001</c:v>
                </c:pt>
                <c:pt idx="3">
                  <c:v>745.80000000000018</c:v>
                </c:pt>
                <c:pt idx="4">
                  <c:v>824.4</c:v>
                </c:pt>
                <c:pt idx="5">
                  <c:v>807.19999999999993</c:v>
                </c:pt>
                <c:pt idx="6">
                  <c:v>915.1</c:v>
                </c:pt>
                <c:pt idx="7">
                  <c:v>703.19999999999993</c:v>
                </c:pt>
                <c:pt idx="8">
                  <c:v>664.69999999999993</c:v>
                </c:pt>
                <c:pt idx="9">
                  <c:v>729.2</c:v>
                </c:pt>
                <c:pt idx="10">
                  <c:v>891.80000000000007</c:v>
                </c:pt>
                <c:pt idx="11">
                  <c:v>730.90000000000009</c:v>
                </c:pt>
                <c:pt idx="12">
                  <c:v>911.8</c:v>
                </c:pt>
                <c:pt idx="13">
                  <c:v>693.5</c:v>
                </c:pt>
                <c:pt idx="14">
                  <c:v>721.5999999999998</c:v>
                </c:pt>
                <c:pt idx="15">
                  <c:v>783.7</c:v>
                </c:pt>
                <c:pt idx="16">
                  <c:v>832.59999999999991</c:v>
                </c:pt>
                <c:pt idx="17">
                  <c:v>634.99999999999989</c:v>
                </c:pt>
                <c:pt idx="18">
                  <c:v>659.09999999999991</c:v>
                </c:pt>
                <c:pt idx="19">
                  <c:v>738.9</c:v>
                </c:pt>
                <c:pt idx="20">
                  <c:v>840.6</c:v>
                </c:pt>
                <c:pt idx="21">
                  <c:v>934.1</c:v>
                </c:pt>
                <c:pt idx="22">
                  <c:v>1176.7999999999997</c:v>
                </c:pt>
                <c:pt idx="23">
                  <c:v>806.5</c:v>
                </c:pt>
                <c:pt idx="24">
                  <c:v>859.4</c:v>
                </c:pt>
                <c:pt idx="25">
                  <c:v>825.69999999999993</c:v>
                </c:pt>
                <c:pt idx="26">
                  <c:v>1117.5999999999999</c:v>
                </c:pt>
                <c:pt idx="27">
                  <c:v>823.8</c:v>
                </c:pt>
                <c:pt idx="28">
                  <c:v>613.40000000000009</c:v>
                </c:pt>
                <c:pt idx="29">
                  <c:v>629.09999999999991</c:v>
                </c:pt>
                <c:pt idx="30">
                  <c:v>860</c:v>
                </c:pt>
                <c:pt idx="31">
                  <c:v>831.59999999999991</c:v>
                </c:pt>
                <c:pt idx="32">
                  <c:v>887.30000000000007</c:v>
                </c:pt>
                <c:pt idx="33">
                  <c:v>884.8999999999993</c:v>
                </c:pt>
                <c:pt idx="34">
                  <c:v>988.49999999999977</c:v>
                </c:pt>
                <c:pt idx="35">
                  <c:v>1239.7000000000003</c:v>
                </c:pt>
                <c:pt idx="36">
                  <c:v>725.69999999999993</c:v>
                </c:pt>
                <c:pt idx="37">
                  <c:v>782.1</c:v>
                </c:pt>
                <c:pt idx="38">
                  <c:v>736.69999999999993</c:v>
                </c:pt>
                <c:pt idx="39">
                  <c:v>874.09999999999991</c:v>
                </c:pt>
              </c:numCache>
            </c:numRef>
          </c:val>
        </c:ser>
        <c:axId val="40710528"/>
        <c:axId val="40712064"/>
      </c:barChart>
      <c:lineChart>
        <c:grouping val="standard"/>
        <c:ser>
          <c:idx val="2"/>
          <c:order val="2"/>
          <c:tx>
            <c:strRef>
              <c:f>'data pro grafy'!$V$3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pro grafy'!$S$4:$S$43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grafy'!$V$4:$V$43</c:f>
              <c:numCache>
                <c:formatCode>General</c:formatCode>
                <c:ptCount val="40"/>
                <c:pt idx="1">
                  <c:v>821.5</c:v>
                </c:pt>
                <c:pt idx="2">
                  <c:v>821.5</c:v>
                </c:pt>
                <c:pt idx="3">
                  <c:v>821.5</c:v>
                </c:pt>
                <c:pt idx="4">
                  <c:v>821.5</c:v>
                </c:pt>
                <c:pt idx="5">
                  <c:v>821.5</c:v>
                </c:pt>
                <c:pt idx="6">
                  <c:v>821.5</c:v>
                </c:pt>
                <c:pt idx="7">
                  <c:v>821.5</c:v>
                </c:pt>
                <c:pt idx="8">
                  <c:v>821.5</c:v>
                </c:pt>
                <c:pt idx="9">
                  <c:v>821.5</c:v>
                </c:pt>
                <c:pt idx="10">
                  <c:v>821.5</c:v>
                </c:pt>
                <c:pt idx="11">
                  <c:v>821.5</c:v>
                </c:pt>
                <c:pt idx="12">
                  <c:v>821.5</c:v>
                </c:pt>
                <c:pt idx="13">
                  <c:v>821.5</c:v>
                </c:pt>
                <c:pt idx="14">
                  <c:v>821.5</c:v>
                </c:pt>
                <c:pt idx="15">
                  <c:v>821.5</c:v>
                </c:pt>
                <c:pt idx="16">
                  <c:v>821.5</c:v>
                </c:pt>
                <c:pt idx="17">
                  <c:v>821.5</c:v>
                </c:pt>
                <c:pt idx="18">
                  <c:v>821.5</c:v>
                </c:pt>
                <c:pt idx="19">
                  <c:v>821.5</c:v>
                </c:pt>
                <c:pt idx="20">
                  <c:v>821.5</c:v>
                </c:pt>
                <c:pt idx="21">
                  <c:v>821.5</c:v>
                </c:pt>
                <c:pt idx="22">
                  <c:v>821.5</c:v>
                </c:pt>
                <c:pt idx="23">
                  <c:v>821.5</c:v>
                </c:pt>
                <c:pt idx="24">
                  <c:v>821.5</c:v>
                </c:pt>
                <c:pt idx="25">
                  <c:v>821.5</c:v>
                </c:pt>
                <c:pt idx="26">
                  <c:v>821.5</c:v>
                </c:pt>
                <c:pt idx="27">
                  <c:v>821.5</c:v>
                </c:pt>
                <c:pt idx="28">
                  <c:v>821.5</c:v>
                </c:pt>
                <c:pt idx="29">
                  <c:v>821.5</c:v>
                </c:pt>
                <c:pt idx="30">
                  <c:v>821.5</c:v>
                </c:pt>
                <c:pt idx="31">
                  <c:v>821.5</c:v>
                </c:pt>
                <c:pt idx="32">
                  <c:v>821.5</c:v>
                </c:pt>
                <c:pt idx="33">
                  <c:v>821.5</c:v>
                </c:pt>
                <c:pt idx="34">
                  <c:v>821.5</c:v>
                </c:pt>
                <c:pt idx="35">
                  <c:v>821.5</c:v>
                </c:pt>
                <c:pt idx="36">
                  <c:v>821.5</c:v>
                </c:pt>
                <c:pt idx="37">
                  <c:v>821.5</c:v>
                </c:pt>
                <c:pt idx="38">
                  <c:v>821.5</c:v>
                </c:pt>
                <c:pt idx="39">
                  <c:v>821.5</c:v>
                </c:pt>
              </c:numCache>
            </c:numRef>
          </c:val>
        </c:ser>
        <c:ser>
          <c:idx val="3"/>
          <c:order val="3"/>
          <c:tx>
            <c:strRef>
              <c:f>'data pro grafy'!$W$3</c:f>
              <c:strCache>
                <c:ptCount val="1"/>
                <c:pt idx="0">
                  <c:v>průměr 1900-1950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pro grafy'!$W$4:$W$43</c:f>
              <c:numCache>
                <c:formatCode>General</c:formatCode>
                <c:ptCount val="40"/>
                <c:pt idx="1">
                  <c:v>881</c:v>
                </c:pt>
                <c:pt idx="2">
                  <c:v>881</c:v>
                </c:pt>
                <c:pt idx="3">
                  <c:v>881</c:v>
                </c:pt>
                <c:pt idx="4">
                  <c:v>881</c:v>
                </c:pt>
                <c:pt idx="5">
                  <c:v>881</c:v>
                </c:pt>
                <c:pt idx="6">
                  <c:v>881</c:v>
                </c:pt>
                <c:pt idx="7">
                  <c:v>881</c:v>
                </c:pt>
                <c:pt idx="8">
                  <c:v>881</c:v>
                </c:pt>
                <c:pt idx="9">
                  <c:v>881</c:v>
                </c:pt>
                <c:pt idx="10">
                  <c:v>881</c:v>
                </c:pt>
                <c:pt idx="11">
                  <c:v>881</c:v>
                </c:pt>
                <c:pt idx="12">
                  <c:v>881</c:v>
                </c:pt>
                <c:pt idx="13">
                  <c:v>881</c:v>
                </c:pt>
                <c:pt idx="14">
                  <c:v>881</c:v>
                </c:pt>
                <c:pt idx="15">
                  <c:v>881</c:v>
                </c:pt>
                <c:pt idx="16">
                  <c:v>881</c:v>
                </c:pt>
                <c:pt idx="17">
                  <c:v>881</c:v>
                </c:pt>
                <c:pt idx="18">
                  <c:v>881</c:v>
                </c:pt>
                <c:pt idx="19">
                  <c:v>881</c:v>
                </c:pt>
                <c:pt idx="20">
                  <c:v>881</c:v>
                </c:pt>
                <c:pt idx="21">
                  <c:v>881</c:v>
                </c:pt>
                <c:pt idx="22">
                  <c:v>881</c:v>
                </c:pt>
                <c:pt idx="23">
                  <c:v>881</c:v>
                </c:pt>
                <c:pt idx="24">
                  <c:v>881</c:v>
                </c:pt>
                <c:pt idx="25">
                  <c:v>881</c:v>
                </c:pt>
                <c:pt idx="26">
                  <c:v>881</c:v>
                </c:pt>
                <c:pt idx="27">
                  <c:v>881</c:v>
                </c:pt>
                <c:pt idx="28">
                  <c:v>881</c:v>
                </c:pt>
                <c:pt idx="29">
                  <c:v>881</c:v>
                </c:pt>
                <c:pt idx="30">
                  <c:v>881</c:v>
                </c:pt>
                <c:pt idx="31">
                  <c:v>881</c:v>
                </c:pt>
                <c:pt idx="32">
                  <c:v>881</c:v>
                </c:pt>
                <c:pt idx="33">
                  <c:v>881</c:v>
                </c:pt>
                <c:pt idx="34">
                  <c:v>881</c:v>
                </c:pt>
                <c:pt idx="35">
                  <c:v>881</c:v>
                </c:pt>
                <c:pt idx="36">
                  <c:v>881</c:v>
                </c:pt>
                <c:pt idx="37">
                  <c:v>881</c:v>
                </c:pt>
                <c:pt idx="38">
                  <c:v>881</c:v>
                </c:pt>
                <c:pt idx="39">
                  <c:v>881</c:v>
                </c:pt>
              </c:numCache>
            </c:numRef>
          </c:val>
        </c:ser>
        <c:marker val="1"/>
        <c:axId val="40710528"/>
        <c:axId val="40712064"/>
      </c:lineChart>
      <c:lineChart>
        <c:grouping val="standard"/>
        <c:ser>
          <c:idx val="1"/>
          <c:order val="1"/>
          <c:tx>
            <c:strRef>
              <c:f>'data pro grafy'!$U$3</c:f>
              <c:strCache>
                <c:ptCount val="1"/>
                <c:pt idx="0">
                  <c:v>denní  max.(vedl. 0sa)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 pro grafy'!$S$4:$S$43</c:f>
              <c:strCache>
                <c:ptCount val="40"/>
                <c:pt idx="0">
                  <c:v>rok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strCache>
            </c:strRef>
          </c:cat>
          <c:val>
            <c:numRef>
              <c:f>'data pro grafy'!$U$4:$U$43</c:f>
              <c:numCache>
                <c:formatCode>General</c:formatCode>
                <c:ptCount val="40"/>
                <c:pt idx="1">
                  <c:v>71</c:v>
                </c:pt>
                <c:pt idx="2">
                  <c:v>59.2</c:v>
                </c:pt>
                <c:pt idx="3">
                  <c:v>34.5</c:v>
                </c:pt>
                <c:pt idx="4">
                  <c:v>35.200000000000003</c:v>
                </c:pt>
                <c:pt idx="5">
                  <c:v>45.4</c:v>
                </c:pt>
                <c:pt idx="6">
                  <c:v>38.9</c:v>
                </c:pt>
                <c:pt idx="7">
                  <c:v>68</c:v>
                </c:pt>
                <c:pt idx="8">
                  <c:v>30.3</c:v>
                </c:pt>
                <c:pt idx="9">
                  <c:v>36.700000000000003</c:v>
                </c:pt>
                <c:pt idx="10">
                  <c:v>51.6</c:v>
                </c:pt>
                <c:pt idx="11">
                  <c:v>42</c:v>
                </c:pt>
                <c:pt idx="12">
                  <c:v>59</c:v>
                </c:pt>
                <c:pt idx="13">
                  <c:v>53.1</c:v>
                </c:pt>
                <c:pt idx="14">
                  <c:v>39.4</c:v>
                </c:pt>
                <c:pt idx="15">
                  <c:v>80.3</c:v>
                </c:pt>
                <c:pt idx="16">
                  <c:v>38.1</c:v>
                </c:pt>
                <c:pt idx="17">
                  <c:v>30</c:v>
                </c:pt>
                <c:pt idx="18">
                  <c:v>25.7</c:v>
                </c:pt>
                <c:pt idx="19">
                  <c:v>34.6</c:v>
                </c:pt>
                <c:pt idx="20">
                  <c:v>35.200000000000003</c:v>
                </c:pt>
                <c:pt idx="21">
                  <c:v>52.5</c:v>
                </c:pt>
                <c:pt idx="22">
                  <c:v>129.4</c:v>
                </c:pt>
                <c:pt idx="23">
                  <c:v>53.1</c:v>
                </c:pt>
                <c:pt idx="24">
                  <c:v>47.2</c:v>
                </c:pt>
                <c:pt idx="25">
                  <c:v>50.5</c:v>
                </c:pt>
                <c:pt idx="26">
                  <c:v>60.8</c:v>
                </c:pt>
                <c:pt idx="27">
                  <c:v>33.6</c:v>
                </c:pt>
                <c:pt idx="28">
                  <c:v>48.2</c:v>
                </c:pt>
                <c:pt idx="29">
                  <c:v>30.6</c:v>
                </c:pt>
                <c:pt idx="30">
                  <c:v>36.299999999999997</c:v>
                </c:pt>
                <c:pt idx="31">
                  <c:v>65</c:v>
                </c:pt>
                <c:pt idx="32">
                  <c:v>96.3</c:v>
                </c:pt>
                <c:pt idx="33">
                  <c:v>43.8</c:v>
                </c:pt>
                <c:pt idx="34">
                  <c:v>104.5</c:v>
                </c:pt>
                <c:pt idx="35">
                  <c:v>88.5</c:v>
                </c:pt>
                <c:pt idx="36">
                  <c:v>71.7</c:v>
                </c:pt>
                <c:pt idx="37">
                  <c:v>39.200000000000003</c:v>
                </c:pt>
                <c:pt idx="38">
                  <c:v>34.1</c:v>
                </c:pt>
                <c:pt idx="39">
                  <c:v>43.1</c:v>
                </c:pt>
              </c:numCache>
            </c:numRef>
          </c:val>
        </c:ser>
        <c:marker val="1"/>
        <c:axId val="40715776"/>
        <c:axId val="40714240"/>
      </c:lineChart>
      <c:catAx>
        <c:axId val="40710528"/>
        <c:scaling>
          <c:orientation val="minMax"/>
        </c:scaling>
        <c:axPos val="b"/>
        <c:numFmt formatCode="General" sourceLinked="1"/>
        <c:tickLblPos val="nextTo"/>
        <c:crossAx val="40712064"/>
        <c:crosses val="autoZero"/>
        <c:auto val="1"/>
        <c:lblAlgn val="ctr"/>
        <c:lblOffset val="100"/>
      </c:catAx>
      <c:valAx>
        <c:axId val="40712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layout/>
        </c:title>
        <c:numFmt formatCode="General" sourceLinked="1"/>
        <c:tickLblPos val="nextTo"/>
        <c:crossAx val="40710528"/>
        <c:crosses val="autoZero"/>
        <c:crossBetween val="between"/>
      </c:valAx>
      <c:valAx>
        <c:axId val="40714240"/>
        <c:scaling>
          <c:orientation val="minMax"/>
        </c:scaling>
        <c:axPos val="r"/>
        <c:numFmt formatCode="General" sourceLinked="1"/>
        <c:tickLblPos val="nextTo"/>
        <c:crossAx val="40715776"/>
        <c:crosses val="max"/>
        <c:crossBetween val="between"/>
      </c:valAx>
      <c:catAx>
        <c:axId val="40715776"/>
        <c:scaling>
          <c:orientation val="minMax"/>
        </c:scaling>
        <c:delete val="1"/>
        <c:axPos val="b"/>
        <c:numFmt formatCode="General" sourceLinked="1"/>
        <c:tickLblPos val="none"/>
        <c:crossAx val="4071424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Roční p</a:t>
            </a:r>
            <a:r>
              <a:rPr lang="en-US"/>
              <a:t>růměrné teploty 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749059454914766E-2"/>
          <c:y val="8.6696355108643472E-2"/>
          <c:w val="0.94203824421267912"/>
          <c:h val="0.80749199693355178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grafy'!$Z$3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grafy'!$Y$4:$Y$16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grafy'!$Z$4:$Z$16</c:f>
              <c:numCache>
                <c:formatCode>0.0</c:formatCode>
                <c:ptCount val="13"/>
                <c:pt idx="0">
                  <c:v>7.6954803397072595</c:v>
                </c:pt>
                <c:pt idx="1">
                  <c:v>8.2345615895969058</c:v>
                </c:pt>
                <c:pt idx="2">
                  <c:v>8.3796207416309123</c:v>
                </c:pt>
                <c:pt idx="3">
                  <c:v>9.0068922981001798</c:v>
                </c:pt>
                <c:pt idx="5">
                  <c:v>7.4964250578243909</c:v>
                </c:pt>
                <c:pt idx="6">
                  <c:v>7.8945356215901255</c:v>
                </c:pt>
                <c:pt idx="7">
                  <c:v>8.0837643987146208</c:v>
                </c:pt>
                <c:pt idx="8">
                  <c:v>8.3853587804791907</c:v>
                </c:pt>
                <c:pt idx="9">
                  <c:v>8.2881166443755845</c:v>
                </c:pt>
                <c:pt idx="10">
                  <c:v>8.4711248388862401</c:v>
                </c:pt>
                <c:pt idx="11">
                  <c:v>9.0068922981001798</c:v>
                </c:pt>
                <c:pt idx="12">
                  <c:v>9.1404270505588219</c:v>
                </c:pt>
              </c:numCache>
            </c:numRef>
          </c:val>
        </c:ser>
        <c:axId val="40836480"/>
        <c:axId val="40846464"/>
      </c:barChart>
      <c:lineChart>
        <c:grouping val="standard"/>
        <c:ser>
          <c:idx val="1"/>
          <c:order val="1"/>
          <c:tx>
            <c:strRef>
              <c:f>'data pro grafy'!$AA$3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pro grafy'!$Y$4:$Y$16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8.3000000000000007</c:v>
                </c:pt>
              </c:numCache>
            </c:numRef>
          </c:val>
        </c:ser>
        <c:ser>
          <c:idx val="2"/>
          <c:order val="2"/>
          <c:tx>
            <c:strRef>
              <c:f>'data pro grafy'!$AB$3</c:f>
              <c:strCache>
                <c:ptCount val="1"/>
                <c:pt idx="0">
                  <c:v>1900-1950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pro grafy'!$Y$4:$Y$16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7.8</c:v>
                </c:pt>
                <c:pt idx="1">
                  <c:v>7.8</c:v>
                </c:pt>
                <c:pt idx="2">
                  <c:v>7.8</c:v>
                </c:pt>
                <c:pt idx="3">
                  <c:v>7.8</c:v>
                </c:pt>
                <c:pt idx="5">
                  <c:v>7.8</c:v>
                </c:pt>
                <c:pt idx="6">
                  <c:v>7.8</c:v>
                </c:pt>
                <c:pt idx="7">
                  <c:v>7.8</c:v>
                </c:pt>
                <c:pt idx="8">
                  <c:v>7.8</c:v>
                </c:pt>
                <c:pt idx="9">
                  <c:v>7.8</c:v>
                </c:pt>
                <c:pt idx="10">
                  <c:v>7.8</c:v>
                </c:pt>
                <c:pt idx="11">
                  <c:v>7.8</c:v>
                </c:pt>
                <c:pt idx="12">
                  <c:v>7.8</c:v>
                </c:pt>
              </c:numCache>
            </c:numRef>
          </c:val>
        </c:ser>
        <c:marker val="1"/>
        <c:axId val="40836480"/>
        <c:axId val="40846464"/>
      </c:lineChart>
      <c:catAx>
        <c:axId val="40836480"/>
        <c:scaling>
          <c:orientation val="minMax"/>
        </c:scaling>
        <c:axPos val="b"/>
        <c:tickLblPos val="nextTo"/>
        <c:crossAx val="40846464"/>
        <c:crossesAt val="-6"/>
        <c:auto val="1"/>
        <c:lblAlgn val="ctr"/>
        <c:lblOffset val="100"/>
      </c:catAx>
      <c:valAx>
        <c:axId val="408464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40836480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ledových a mrazových dnů</a:t>
            </a:r>
            <a:r>
              <a:rPr lang="cs-CZ"/>
              <a:t> na stanici Mořkov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grafy'!$AE$3</c:f>
              <c:strCache>
                <c:ptCount val="1"/>
                <c:pt idx="0">
                  <c:v>ledové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grafy'!$AD$4:$AD$42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'data pro grafy'!$AE$4:$AE$42</c:f>
              <c:numCache>
                <c:formatCode>General</c:formatCode>
                <c:ptCount val="39"/>
                <c:pt idx="0">
                  <c:v>150</c:v>
                </c:pt>
                <c:pt idx="1">
                  <c:v>123</c:v>
                </c:pt>
                <c:pt idx="2">
                  <c:v>134</c:v>
                </c:pt>
                <c:pt idx="3">
                  <c:v>147</c:v>
                </c:pt>
                <c:pt idx="4">
                  <c:v>167</c:v>
                </c:pt>
                <c:pt idx="5">
                  <c:v>152</c:v>
                </c:pt>
                <c:pt idx="6">
                  <c:v>149</c:v>
                </c:pt>
                <c:pt idx="7">
                  <c:v>123</c:v>
                </c:pt>
                <c:pt idx="8">
                  <c:v>152</c:v>
                </c:pt>
                <c:pt idx="9">
                  <c:v>142</c:v>
                </c:pt>
                <c:pt idx="10">
                  <c:v>148</c:v>
                </c:pt>
                <c:pt idx="11">
                  <c:v>135</c:v>
                </c:pt>
                <c:pt idx="12">
                  <c:v>158</c:v>
                </c:pt>
                <c:pt idx="13">
                  <c:v>123</c:v>
                </c:pt>
                <c:pt idx="14">
                  <c:v>137</c:v>
                </c:pt>
                <c:pt idx="15">
                  <c:v>157</c:v>
                </c:pt>
                <c:pt idx="16">
                  <c:v>157</c:v>
                </c:pt>
                <c:pt idx="17">
                  <c:v>160</c:v>
                </c:pt>
                <c:pt idx="18">
                  <c:v>145</c:v>
                </c:pt>
                <c:pt idx="19">
                  <c:v>152</c:v>
                </c:pt>
                <c:pt idx="20">
                  <c:v>156</c:v>
                </c:pt>
                <c:pt idx="21">
                  <c:v>159</c:v>
                </c:pt>
                <c:pt idx="22">
                  <c:v>120</c:v>
                </c:pt>
                <c:pt idx="23">
                  <c:v>133</c:v>
                </c:pt>
                <c:pt idx="24">
                  <c:v>104</c:v>
                </c:pt>
                <c:pt idx="25">
                  <c:v>131</c:v>
                </c:pt>
                <c:pt idx="26">
                  <c:v>119</c:v>
                </c:pt>
                <c:pt idx="27">
                  <c:v>147</c:v>
                </c:pt>
                <c:pt idx="28">
                  <c:v>132</c:v>
                </c:pt>
                <c:pt idx="29">
                  <c:v>156</c:v>
                </c:pt>
                <c:pt idx="30">
                  <c:v>125</c:v>
                </c:pt>
                <c:pt idx="31">
                  <c:v>129</c:v>
                </c:pt>
                <c:pt idx="32">
                  <c:v>124</c:v>
                </c:pt>
                <c:pt idx="33">
                  <c:v>122</c:v>
                </c:pt>
                <c:pt idx="34">
                  <c:v>138</c:v>
                </c:pt>
                <c:pt idx="35">
                  <c:v>137</c:v>
                </c:pt>
                <c:pt idx="36">
                  <c:v>107</c:v>
                </c:pt>
                <c:pt idx="37">
                  <c:v>130</c:v>
                </c:pt>
                <c:pt idx="3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'data pro grafy'!$AF$3</c:f>
              <c:strCache>
                <c:ptCount val="1"/>
                <c:pt idx="0">
                  <c:v>mrazové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'data pro grafy'!$AD$4:$AD$42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'data pro grafy'!$AF$4:$AF$42</c:f>
              <c:numCache>
                <c:formatCode>0</c:formatCode>
                <c:ptCount val="39"/>
                <c:pt idx="0">
                  <c:v>40</c:v>
                </c:pt>
                <c:pt idx="1">
                  <c:v>27</c:v>
                </c:pt>
                <c:pt idx="2">
                  <c:v>33</c:v>
                </c:pt>
                <c:pt idx="3">
                  <c:v>28</c:v>
                </c:pt>
                <c:pt idx="4">
                  <c:v>45</c:v>
                </c:pt>
                <c:pt idx="5">
                  <c:v>46</c:v>
                </c:pt>
                <c:pt idx="6">
                  <c:v>34</c:v>
                </c:pt>
                <c:pt idx="7">
                  <c:v>29</c:v>
                </c:pt>
                <c:pt idx="8">
                  <c:v>29</c:v>
                </c:pt>
                <c:pt idx="9">
                  <c:v>54</c:v>
                </c:pt>
                <c:pt idx="10">
                  <c:v>51</c:v>
                </c:pt>
                <c:pt idx="11">
                  <c:v>50</c:v>
                </c:pt>
                <c:pt idx="12">
                  <c:v>15</c:v>
                </c:pt>
                <c:pt idx="13">
                  <c:v>14</c:v>
                </c:pt>
                <c:pt idx="14">
                  <c:v>18</c:v>
                </c:pt>
                <c:pt idx="15">
                  <c:v>34</c:v>
                </c:pt>
                <c:pt idx="16">
                  <c:v>20</c:v>
                </c:pt>
                <c:pt idx="17">
                  <c:v>34</c:v>
                </c:pt>
                <c:pt idx="18">
                  <c:v>17</c:v>
                </c:pt>
                <c:pt idx="19">
                  <c:v>30</c:v>
                </c:pt>
                <c:pt idx="20">
                  <c:v>60</c:v>
                </c:pt>
                <c:pt idx="21">
                  <c:v>39</c:v>
                </c:pt>
                <c:pt idx="22">
                  <c:v>36</c:v>
                </c:pt>
                <c:pt idx="23">
                  <c:v>21</c:v>
                </c:pt>
                <c:pt idx="24">
                  <c:v>18</c:v>
                </c:pt>
                <c:pt idx="25">
                  <c:v>32</c:v>
                </c:pt>
                <c:pt idx="26">
                  <c:v>33</c:v>
                </c:pt>
                <c:pt idx="27">
                  <c:v>41</c:v>
                </c:pt>
                <c:pt idx="28">
                  <c:v>35</c:v>
                </c:pt>
                <c:pt idx="29">
                  <c:v>47</c:v>
                </c:pt>
                <c:pt idx="30">
                  <c:v>46</c:v>
                </c:pt>
                <c:pt idx="31">
                  <c:v>24</c:v>
                </c:pt>
                <c:pt idx="32">
                  <c:v>12</c:v>
                </c:pt>
                <c:pt idx="33">
                  <c:v>37</c:v>
                </c:pt>
                <c:pt idx="34">
                  <c:v>62</c:v>
                </c:pt>
                <c:pt idx="35">
                  <c:v>26</c:v>
                </c:pt>
                <c:pt idx="36">
                  <c:v>32</c:v>
                </c:pt>
                <c:pt idx="37">
                  <c:v>36</c:v>
                </c:pt>
                <c:pt idx="38">
                  <c:v>18</c:v>
                </c:pt>
              </c:numCache>
            </c:numRef>
          </c:val>
        </c:ser>
        <c:axId val="40898944"/>
        <c:axId val="40900480"/>
      </c:barChart>
      <c:lineChart>
        <c:grouping val="standard"/>
        <c:ser>
          <c:idx val="2"/>
          <c:order val="2"/>
          <c:tx>
            <c:strRef>
              <c:f>'data pro grafy'!$AG$3</c:f>
              <c:strCache>
                <c:ptCount val="1"/>
                <c:pt idx="0">
                  <c:v>ledové - průměr</c:v>
                </c:pt>
              </c:strCache>
            </c:strRef>
          </c:tx>
          <c:marker>
            <c:symbol val="none"/>
          </c:marker>
          <c:cat>
            <c:numRef>
              <c:f>'data pro grafy'!$AD$4:$AD$42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'data pro grafy'!$AG$4:$AG$42</c:f>
              <c:numCache>
                <c:formatCode>0</c:formatCode>
                <c:ptCount val="39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  <c:pt idx="20">
                  <c:v>138</c:v>
                </c:pt>
                <c:pt idx="21">
                  <c:v>138</c:v>
                </c:pt>
                <c:pt idx="22">
                  <c:v>138</c:v>
                </c:pt>
                <c:pt idx="23">
                  <c:v>138</c:v>
                </c:pt>
                <c:pt idx="24">
                  <c:v>138</c:v>
                </c:pt>
                <c:pt idx="25">
                  <c:v>138</c:v>
                </c:pt>
                <c:pt idx="26">
                  <c:v>138</c:v>
                </c:pt>
                <c:pt idx="27">
                  <c:v>138</c:v>
                </c:pt>
                <c:pt idx="28">
                  <c:v>138</c:v>
                </c:pt>
                <c:pt idx="29">
                  <c:v>138</c:v>
                </c:pt>
                <c:pt idx="30">
                  <c:v>138</c:v>
                </c:pt>
                <c:pt idx="31">
                  <c:v>138</c:v>
                </c:pt>
                <c:pt idx="32">
                  <c:v>138</c:v>
                </c:pt>
                <c:pt idx="33">
                  <c:v>138</c:v>
                </c:pt>
                <c:pt idx="34">
                  <c:v>138</c:v>
                </c:pt>
                <c:pt idx="35">
                  <c:v>138</c:v>
                </c:pt>
                <c:pt idx="36">
                  <c:v>138</c:v>
                </c:pt>
                <c:pt idx="37">
                  <c:v>138</c:v>
                </c:pt>
                <c:pt idx="38">
                  <c:v>138</c:v>
                </c:pt>
              </c:numCache>
            </c:numRef>
          </c:val>
        </c:ser>
        <c:ser>
          <c:idx val="3"/>
          <c:order val="3"/>
          <c:tx>
            <c:strRef>
              <c:f>'data pro grafy'!$AH$3</c:f>
              <c:strCache>
                <c:ptCount val="1"/>
                <c:pt idx="0">
                  <c:v>mrazové průměr</c:v>
                </c:pt>
              </c:strCache>
            </c:strRef>
          </c:tx>
          <c:marker>
            <c:symbol val="none"/>
          </c:marker>
          <c:cat>
            <c:numRef>
              <c:f>'data pro grafy'!$AD$4:$AD$42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'data pro grafy'!$AH$4:$AH$42</c:f>
              <c:numCache>
                <c:formatCode>0</c:formatCode>
                <c:ptCount val="39"/>
                <c:pt idx="0" formatCode="General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</c:numCache>
            </c:numRef>
          </c:val>
        </c:ser>
        <c:marker val="1"/>
        <c:axId val="40898944"/>
        <c:axId val="40900480"/>
      </c:lineChart>
      <c:catAx>
        <c:axId val="40898944"/>
        <c:scaling>
          <c:orientation val="minMax"/>
        </c:scaling>
        <c:axPos val="b"/>
        <c:numFmt formatCode="General" sourceLinked="1"/>
        <c:tickLblPos val="nextTo"/>
        <c:crossAx val="40900480"/>
        <c:crosses val="autoZero"/>
        <c:auto val="1"/>
        <c:lblAlgn val="ctr"/>
        <c:lblOffset val="100"/>
      </c:catAx>
      <c:valAx>
        <c:axId val="40900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  <c:layout/>
        </c:title>
        <c:numFmt formatCode="General" sourceLinked="1"/>
        <c:tickLblPos val="nextTo"/>
        <c:crossAx val="4089894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Počty letních a tropických dnů na stanici Mořkov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grafy'!$AK$3</c:f>
              <c:strCache>
                <c:ptCount val="1"/>
                <c:pt idx="0">
                  <c:v>letní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grafy'!$AJ$4:$AJ$43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grafy'!$AK$4:$AK$43</c:f>
              <c:numCache>
                <c:formatCode>General</c:formatCode>
                <c:ptCount val="40"/>
                <c:pt idx="0">
                  <c:v>26</c:v>
                </c:pt>
                <c:pt idx="1">
                  <c:v>28</c:v>
                </c:pt>
                <c:pt idx="2">
                  <c:v>17</c:v>
                </c:pt>
                <c:pt idx="3">
                  <c:v>34</c:v>
                </c:pt>
                <c:pt idx="4">
                  <c:v>11</c:v>
                </c:pt>
                <c:pt idx="5">
                  <c:v>31</c:v>
                </c:pt>
                <c:pt idx="6">
                  <c:v>39</c:v>
                </c:pt>
                <c:pt idx="7">
                  <c:v>54</c:v>
                </c:pt>
                <c:pt idx="8">
                  <c:v>19</c:v>
                </c:pt>
                <c:pt idx="9">
                  <c:v>34</c:v>
                </c:pt>
                <c:pt idx="10">
                  <c:v>36</c:v>
                </c:pt>
                <c:pt idx="11">
                  <c:v>31</c:v>
                </c:pt>
                <c:pt idx="12">
                  <c:v>36</c:v>
                </c:pt>
                <c:pt idx="13">
                  <c:v>28</c:v>
                </c:pt>
                <c:pt idx="14">
                  <c:v>33</c:v>
                </c:pt>
                <c:pt idx="15">
                  <c:v>35</c:v>
                </c:pt>
                <c:pt idx="16">
                  <c:v>55</c:v>
                </c:pt>
                <c:pt idx="17">
                  <c:v>45</c:v>
                </c:pt>
                <c:pt idx="18">
                  <c:v>50</c:v>
                </c:pt>
                <c:pt idx="19">
                  <c:v>56</c:v>
                </c:pt>
                <c:pt idx="20">
                  <c:v>35</c:v>
                </c:pt>
                <c:pt idx="21">
                  <c:v>43</c:v>
                </c:pt>
                <c:pt idx="22">
                  <c:v>49</c:v>
                </c:pt>
                <c:pt idx="23">
                  <c:v>37</c:v>
                </c:pt>
                <c:pt idx="24">
                  <c:v>51</c:v>
                </c:pt>
                <c:pt idx="25">
                  <c:v>41</c:v>
                </c:pt>
                <c:pt idx="26">
                  <c:v>58</c:v>
                </c:pt>
                <c:pt idx="27">
                  <c:v>65</c:v>
                </c:pt>
                <c:pt idx="28">
                  <c:v>37</c:v>
                </c:pt>
                <c:pt idx="29">
                  <c:v>39</c:v>
                </c:pt>
                <c:pt idx="30">
                  <c:v>47</c:v>
                </c:pt>
                <c:pt idx="31">
                  <c:v>61</c:v>
                </c:pt>
                <c:pt idx="32">
                  <c:v>60</c:v>
                </c:pt>
                <c:pt idx="33">
                  <c:v>53</c:v>
                </c:pt>
                <c:pt idx="34">
                  <c:v>45</c:v>
                </c:pt>
                <c:pt idx="35">
                  <c:v>55</c:v>
                </c:pt>
                <c:pt idx="36">
                  <c:v>69</c:v>
                </c:pt>
                <c:pt idx="37">
                  <c:v>56</c:v>
                </c:pt>
                <c:pt idx="38">
                  <c:v>38</c:v>
                </c:pt>
                <c:pt idx="39">
                  <c:v>54</c:v>
                </c:pt>
              </c:numCache>
            </c:numRef>
          </c:val>
        </c:ser>
        <c:ser>
          <c:idx val="1"/>
          <c:order val="1"/>
          <c:tx>
            <c:strRef>
              <c:f>'data pro grafy'!$AL$3</c:f>
              <c:strCache>
                <c:ptCount val="1"/>
                <c:pt idx="0">
                  <c:v>tropické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'data pro grafy'!$AJ$4:$AJ$43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grafy'!$AL$4:$AL$43</c:f>
              <c:numCache>
                <c:formatCode>General</c:formatCode>
                <c:ptCount val="4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21</c:v>
                </c:pt>
                <c:pt idx="17">
                  <c:v>5</c:v>
                </c:pt>
                <c:pt idx="18">
                  <c:v>17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  <c:pt idx="22">
                  <c:v>11</c:v>
                </c:pt>
                <c:pt idx="23">
                  <c:v>4</c:v>
                </c:pt>
                <c:pt idx="24">
                  <c:v>11</c:v>
                </c:pt>
                <c:pt idx="25">
                  <c:v>7</c:v>
                </c:pt>
                <c:pt idx="26">
                  <c:v>5</c:v>
                </c:pt>
                <c:pt idx="27">
                  <c:v>14</c:v>
                </c:pt>
                <c:pt idx="28">
                  <c:v>6</c:v>
                </c:pt>
                <c:pt idx="29">
                  <c:v>7</c:v>
                </c:pt>
                <c:pt idx="30">
                  <c:v>16</c:v>
                </c:pt>
                <c:pt idx="31">
                  <c:v>10</c:v>
                </c:pt>
                <c:pt idx="32">
                  <c:v>7</c:v>
                </c:pt>
                <c:pt idx="33">
                  <c:v>11</c:v>
                </c:pt>
                <c:pt idx="34">
                  <c:v>15</c:v>
                </c:pt>
                <c:pt idx="35">
                  <c:v>8</c:v>
                </c:pt>
                <c:pt idx="36">
                  <c:v>21</c:v>
                </c:pt>
                <c:pt idx="37">
                  <c:v>15</c:v>
                </c:pt>
                <c:pt idx="38">
                  <c:v>4</c:v>
                </c:pt>
                <c:pt idx="39">
                  <c:v>28</c:v>
                </c:pt>
              </c:numCache>
            </c:numRef>
          </c:val>
        </c:ser>
        <c:axId val="81495936"/>
        <c:axId val="81497472"/>
      </c:barChart>
      <c:lineChart>
        <c:grouping val="standard"/>
        <c:ser>
          <c:idx val="2"/>
          <c:order val="2"/>
          <c:tx>
            <c:strRef>
              <c:f>'data pro grafy'!$AM$3</c:f>
              <c:strCache>
                <c:ptCount val="1"/>
                <c:pt idx="0">
                  <c:v>letní prům.</c:v>
                </c:pt>
              </c:strCache>
            </c:strRef>
          </c:tx>
          <c:marker>
            <c:symbol val="none"/>
          </c:marker>
          <c:cat>
            <c:numRef>
              <c:f>'data pro grafy'!$AJ$4:$AJ$43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grafy'!$AM$4:$AM$43</c:f>
              <c:numCache>
                <c:formatCode>General</c:formatCode>
                <c:ptCount val="4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</c:numCache>
            </c:numRef>
          </c:val>
        </c:ser>
        <c:ser>
          <c:idx val="3"/>
          <c:order val="3"/>
          <c:tx>
            <c:strRef>
              <c:f>'data pro grafy'!$AN$3</c:f>
              <c:strCache>
                <c:ptCount val="1"/>
                <c:pt idx="0">
                  <c:v>tropické prům.</c:v>
                </c:pt>
              </c:strCache>
            </c:strRef>
          </c:tx>
          <c:marker>
            <c:symbol val="none"/>
          </c:marker>
          <c:cat>
            <c:numRef>
              <c:f>'data pro grafy'!$AJ$4:$AJ$43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grafy'!$AN$4:$AN$43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val>
        </c:ser>
        <c:marker val="1"/>
        <c:axId val="81495936"/>
        <c:axId val="81497472"/>
      </c:lineChart>
      <c:catAx>
        <c:axId val="81495936"/>
        <c:scaling>
          <c:orientation val="minMax"/>
        </c:scaling>
        <c:axPos val="b"/>
        <c:numFmt formatCode="General" sourceLinked="1"/>
        <c:tickLblPos val="nextTo"/>
        <c:crossAx val="81497472"/>
        <c:crosses val="autoZero"/>
        <c:auto val="1"/>
        <c:lblAlgn val="ctr"/>
        <c:lblOffset val="100"/>
      </c:catAx>
      <c:valAx>
        <c:axId val="81497472"/>
        <c:scaling>
          <c:orientation val="minMax"/>
        </c:scaling>
        <c:axPos val="l"/>
        <c:majorGridlines/>
        <c:numFmt formatCode="General" sourceLinked="1"/>
        <c:tickLblPos val="nextTo"/>
        <c:crossAx val="8149593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198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0487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198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9"/>
  <sheetViews>
    <sheetView topLeftCell="A4" workbookViewId="0">
      <selection activeCell="D5" sqref="D5:D45"/>
    </sheetView>
  </sheetViews>
  <sheetFormatPr defaultRowHeight="12.75"/>
  <cols>
    <col min="5" max="5" width="11.42578125" customWidth="1"/>
    <col min="6" max="6" width="11.7109375" customWidth="1"/>
  </cols>
  <sheetData>
    <row r="1" spans="2:21" ht="15.75">
      <c r="B1" s="75" t="s">
        <v>59</v>
      </c>
      <c r="C1" s="75"/>
      <c r="M1" s="75" t="s">
        <v>60</v>
      </c>
    </row>
    <row r="2" spans="2:21">
      <c r="B2" t="s">
        <v>10</v>
      </c>
    </row>
    <row r="3" spans="2:21">
      <c r="B3" t="s">
        <v>50</v>
      </c>
    </row>
    <row r="4" spans="2:21" ht="13.5" thickBot="1">
      <c r="D4" t="s">
        <v>9</v>
      </c>
      <c r="I4" t="s">
        <v>55</v>
      </c>
      <c r="T4" t="s">
        <v>55</v>
      </c>
    </row>
    <row r="5" spans="2:21" ht="13.5" thickBot="1">
      <c r="B5" s="18" t="s">
        <v>0</v>
      </c>
      <c r="C5" s="19" t="s">
        <v>11</v>
      </c>
      <c r="D5" s="34" t="s">
        <v>12</v>
      </c>
      <c r="E5" s="21" t="s">
        <v>0</v>
      </c>
      <c r="F5" s="22" t="s">
        <v>11</v>
      </c>
      <c r="H5" s="18" t="s">
        <v>0</v>
      </c>
      <c r="I5" s="72" t="s">
        <v>56</v>
      </c>
      <c r="J5" s="73" t="s">
        <v>57</v>
      </c>
      <c r="K5" s="44"/>
      <c r="M5" s="18" t="s">
        <v>0</v>
      </c>
      <c r="N5" s="19" t="s">
        <v>11</v>
      </c>
      <c r="O5" s="34" t="s">
        <v>12</v>
      </c>
      <c r="P5" s="21" t="s">
        <v>0</v>
      </c>
      <c r="Q5" s="22" t="s">
        <v>11</v>
      </c>
      <c r="S5" s="18" t="s">
        <v>0</v>
      </c>
      <c r="T5" s="72" t="s">
        <v>56</v>
      </c>
      <c r="U5" s="73" t="s">
        <v>57</v>
      </c>
    </row>
    <row r="6" spans="2:21">
      <c r="B6" s="47">
        <v>1976</v>
      </c>
      <c r="C6" s="48">
        <v>7.5531670992460747</v>
      </c>
      <c r="D6" s="49">
        <v>1</v>
      </c>
      <c r="E6" s="30">
        <v>2014</v>
      </c>
      <c r="F6" s="64">
        <v>9.8973404697900662</v>
      </c>
      <c r="H6" s="4">
        <v>1976</v>
      </c>
      <c r="I6" s="23">
        <v>26.1</v>
      </c>
      <c r="J6" s="14">
        <v>-10.5</v>
      </c>
      <c r="K6" s="44"/>
      <c r="M6" s="47">
        <v>1976</v>
      </c>
      <c r="N6" s="48">
        <v>13.159032258064515</v>
      </c>
      <c r="O6" s="49">
        <v>1</v>
      </c>
      <c r="P6" s="30">
        <v>2012</v>
      </c>
      <c r="Q6" s="64">
        <v>15.874323476702507</v>
      </c>
      <c r="S6" s="4">
        <v>1976</v>
      </c>
      <c r="T6" s="79">
        <v>26.1</v>
      </c>
      <c r="U6" s="50">
        <v>-0.5</v>
      </c>
    </row>
    <row r="7" spans="2:21">
      <c r="B7" s="51">
        <v>1977</v>
      </c>
      <c r="C7" s="52">
        <v>8.335703405017922</v>
      </c>
      <c r="D7" s="53">
        <v>2</v>
      </c>
      <c r="E7" s="31">
        <v>2000</v>
      </c>
      <c r="F7" s="65">
        <v>9.8801907211716742</v>
      </c>
      <c r="H7" s="7">
        <v>1977</v>
      </c>
      <c r="I7" s="66">
        <v>24</v>
      </c>
      <c r="J7" s="9">
        <v>-9.1</v>
      </c>
      <c r="K7" s="44"/>
      <c r="M7" s="51">
        <v>1977</v>
      </c>
      <c r="N7" s="52">
        <v>13.10274193548387</v>
      </c>
      <c r="O7" s="53">
        <v>2</v>
      </c>
      <c r="P7" s="31">
        <v>2007</v>
      </c>
      <c r="Q7" s="65">
        <v>15.695730286738351</v>
      </c>
      <c r="S7" s="7">
        <v>1977</v>
      </c>
      <c r="T7" s="80">
        <v>24</v>
      </c>
      <c r="U7" s="32">
        <v>-2.2000000000000002</v>
      </c>
    </row>
    <row r="8" spans="2:21">
      <c r="B8" s="51">
        <v>1978</v>
      </c>
      <c r="C8" s="52">
        <v>7.1343349974398365</v>
      </c>
      <c r="D8" s="53">
        <v>3</v>
      </c>
      <c r="E8" s="31">
        <v>2015</v>
      </c>
      <c r="F8" s="65">
        <v>9.7364346518177154</v>
      </c>
      <c r="H8" s="7">
        <v>1978</v>
      </c>
      <c r="I8" s="66">
        <v>23.5</v>
      </c>
      <c r="J8" s="9">
        <v>-14.6</v>
      </c>
      <c r="K8" s="44"/>
      <c r="M8" s="51">
        <v>1978</v>
      </c>
      <c r="N8" s="52">
        <v>12.199408602150536</v>
      </c>
      <c r="O8" s="53">
        <v>3</v>
      </c>
      <c r="P8" s="31">
        <v>2015</v>
      </c>
      <c r="Q8" s="65">
        <v>15.682038530465951</v>
      </c>
      <c r="S8" s="7">
        <v>1978</v>
      </c>
      <c r="T8" s="80">
        <v>23.5</v>
      </c>
      <c r="U8" s="32">
        <v>-0.6</v>
      </c>
    </row>
    <row r="9" spans="2:21">
      <c r="B9" s="51">
        <v>1979</v>
      </c>
      <c r="C9" s="52">
        <v>7.8408333333333333</v>
      </c>
      <c r="D9" s="53">
        <v>4</v>
      </c>
      <c r="E9" s="31">
        <v>2008</v>
      </c>
      <c r="F9" s="65">
        <v>9.7055954919045853</v>
      </c>
      <c r="H9" s="7">
        <v>1979</v>
      </c>
      <c r="I9" s="66">
        <v>23.1</v>
      </c>
      <c r="J9" s="9">
        <v>-19.3</v>
      </c>
      <c r="K9" s="44"/>
      <c r="M9" s="51">
        <v>1979</v>
      </c>
      <c r="N9" s="52">
        <v>13.718978494623657</v>
      </c>
      <c r="O9" s="53">
        <v>4</v>
      </c>
      <c r="P9" s="31">
        <v>2003</v>
      </c>
      <c r="Q9" s="65">
        <v>15.593655913978493</v>
      </c>
      <c r="S9" s="7">
        <v>1979</v>
      </c>
      <c r="T9" s="80">
        <v>23.1</v>
      </c>
      <c r="U9" s="32">
        <v>-0.2</v>
      </c>
    </row>
    <row r="10" spans="2:21">
      <c r="B10" s="51">
        <v>1980</v>
      </c>
      <c r="C10" s="52">
        <v>6.6180864540847866</v>
      </c>
      <c r="D10" s="53">
        <v>5</v>
      </c>
      <c r="E10" s="31">
        <v>2007</v>
      </c>
      <c r="F10" s="65">
        <v>9.5207088453661015</v>
      </c>
      <c r="H10" s="7">
        <v>1980</v>
      </c>
      <c r="I10" s="66">
        <v>23.8</v>
      </c>
      <c r="J10" s="9">
        <v>-14.3</v>
      </c>
      <c r="K10" s="44"/>
      <c r="M10" s="51">
        <v>1980</v>
      </c>
      <c r="N10" s="52">
        <v>12.232168458781365</v>
      </c>
      <c r="O10" s="53">
        <v>5</v>
      </c>
      <c r="P10" s="31">
        <v>1992</v>
      </c>
      <c r="Q10" s="65">
        <v>15.525842293906811</v>
      </c>
      <c r="S10" s="7">
        <v>1980</v>
      </c>
      <c r="T10" s="80">
        <v>23.8</v>
      </c>
      <c r="U10" s="32">
        <v>-0.4</v>
      </c>
    </row>
    <row r="11" spans="2:21">
      <c r="B11" s="51">
        <v>1981</v>
      </c>
      <c r="C11" s="52">
        <v>8.0067479518689186</v>
      </c>
      <c r="D11" s="53">
        <v>6</v>
      </c>
      <c r="E11" s="31">
        <v>1994</v>
      </c>
      <c r="F11" s="65">
        <v>9.3058957373271873</v>
      </c>
      <c r="H11" s="7">
        <v>1981</v>
      </c>
      <c r="I11" s="66">
        <v>24.4</v>
      </c>
      <c r="J11" s="9">
        <v>-14.3</v>
      </c>
      <c r="K11" s="44"/>
      <c r="M11" s="51">
        <v>1981</v>
      </c>
      <c r="N11" s="52">
        <v>14.141469534050179</v>
      </c>
      <c r="O11" s="53">
        <v>6</v>
      </c>
      <c r="P11" s="31">
        <v>2002</v>
      </c>
      <c r="Q11" s="65">
        <v>15.394632616487456</v>
      </c>
      <c r="S11" s="7">
        <v>1981</v>
      </c>
      <c r="T11" s="80">
        <v>24.4</v>
      </c>
      <c r="U11" s="32">
        <v>-0.3</v>
      </c>
    </row>
    <row r="12" spans="2:21">
      <c r="B12" s="51">
        <v>1982</v>
      </c>
      <c r="C12" s="52">
        <v>8.2192805939580129</v>
      </c>
      <c r="D12" s="53">
        <v>7</v>
      </c>
      <c r="E12" s="31">
        <v>2002</v>
      </c>
      <c r="F12" s="65">
        <v>9.2524044738863278</v>
      </c>
      <c r="H12" s="7">
        <v>1982</v>
      </c>
      <c r="I12" s="66">
        <v>23.9</v>
      </c>
      <c r="J12" s="9">
        <v>-15</v>
      </c>
      <c r="K12" s="44"/>
      <c r="M12" s="51">
        <v>1982</v>
      </c>
      <c r="N12" s="52">
        <v>14.255035842293905</v>
      </c>
      <c r="O12" s="53">
        <v>7</v>
      </c>
      <c r="P12" s="31">
        <v>1994</v>
      </c>
      <c r="Q12" s="65">
        <v>15.386155913978493</v>
      </c>
      <c r="S12" s="7">
        <v>1982</v>
      </c>
      <c r="T12" s="80">
        <v>23.9</v>
      </c>
      <c r="U12" s="32">
        <v>0.5</v>
      </c>
    </row>
    <row r="13" spans="2:21">
      <c r="B13" s="51">
        <v>1983</v>
      </c>
      <c r="C13" s="52">
        <v>8.8654121863799293</v>
      </c>
      <c r="D13" s="53">
        <v>8</v>
      </c>
      <c r="E13" s="31">
        <v>1999</v>
      </c>
      <c r="F13" s="32">
        <v>8.9670741807475682</v>
      </c>
      <c r="H13" s="7">
        <v>1983</v>
      </c>
      <c r="I13" s="66">
        <v>25.7</v>
      </c>
      <c r="J13" s="9">
        <v>-15.8</v>
      </c>
      <c r="K13" s="44"/>
      <c r="M13" s="51">
        <v>1983</v>
      </c>
      <c r="N13" s="52">
        <v>15.293781362007172</v>
      </c>
      <c r="O13" s="53">
        <v>8</v>
      </c>
      <c r="P13" s="31">
        <v>2009</v>
      </c>
      <c r="Q13" s="32">
        <v>15.339462365591396</v>
      </c>
      <c r="S13" s="7">
        <v>1983</v>
      </c>
      <c r="T13" s="80">
        <v>25.7</v>
      </c>
      <c r="U13" s="32">
        <v>2.1</v>
      </c>
    </row>
    <row r="14" spans="2:21">
      <c r="B14" s="51">
        <v>1984</v>
      </c>
      <c r="C14" s="52">
        <v>7.5999054505005548</v>
      </c>
      <c r="D14" s="53">
        <v>9</v>
      </c>
      <c r="E14" s="31">
        <v>2012</v>
      </c>
      <c r="F14" s="32">
        <v>8.9275838895068578</v>
      </c>
      <c r="H14" s="7">
        <v>1984</v>
      </c>
      <c r="I14" s="66">
        <v>24.6</v>
      </c>
      <c r="J14" s="9">
        <v>-12.4</v>
      </c>
      <c r="K14" s="44"/>
      <c r="M14" s="51">
        <v>1984</v>
      </c>
      <c r="N14" s="52">
        <v>13.100842293906808</v>
      </c>
      <c r="O14" s="53">
        <v>9</v>
      </c>
      <c r="P14" s="31">
        <v>1983</v>
      </c>
      <c r="Q14" s="32">
        <v>15.293781362007172</v>
      </c>
      <c r="S14" s="7">
        <v>1984</v>
      </c>
      <c r="T14" s="80">
        <v>24.6</v>
      </c>
      <c r="U14" s="32">
        <v>1.4</v>
      </c>
    </row>
    <row r="15" spans="2:21">
      <c r="B15" s="51">
        <v>1985</v>
      </c>
      <c r="C15" s="52">
        <v>6.7813319252432152</v>
      </c>
      <c r="D15" s="53">
        <v>10</v>
      </c>
      <c r="E15" s="31">
        <v>1983</v>
      </c>
      <c r="F15" s="32">
        <v>8.8654121863799293</v>
      </c>
      <c r="H15" s="7">
        <v>1985</v>
      </c>
      <c r="I15" s="66">
        <v>25.3</v>
      </c>
      <c r="J15" s="62">
        <v>-24.2</v>
      </c>
      <c r="K15" s="78"/>
      <c r="M15" s="51">
        <v>1985</v>
      </c>
      <c r="N15" s="52">
        <v>13.747258064516126</v>
      </c>
      <c r="O15" s="53">
        <v>10</v>
      </c>
      <c r="P15" s="31">
        <v>1999</v>
      </c>
      <c r="Q15" s="32">
        <v>15.283355734767026</v>
      </c>
      <c r="S15" s="7">
        <v>1985</v>
      </c>
      <c r="T15" s="80">
        <v>25.3</v>
      </c>
      <c r="U15" s="32">
        <v>0.8</v>
      </c>
    </row>
    <row r="16" spans="2:21">
      <c r="B16" s="51">
        <v>1986</v>
      </c>
      <c r="C16" s="52">
        <v>7.3622151817716324</v>
      </c>
      <c r="D16" s="53">
        <v>11</v>
      </c>
      <c r="E16" s="31">
        <v>1990</v>
      </c>
      <c r="F16" s="32">
        <v>8.8639164106502815</v>
      </c>
      <c r="H16" s="7">
        <v>1986</v>
      </c>
      <c r="I16" s="66">
        <v>26.2</v>
      </c>
      <c r="J16" s="9">
        <v>-16.600000000000001</v>
      </c>
      <c r="K16" s="44"/>
      <c r="M16" s="51">
        <v>1986</v>
      </c>
      <c r="N16" s="52">
        <v>14.088494623655913</v>
      </c>
      <c r="O16" s="53">
        <v>11</v>
      </c>
      <c r="P16" s="31">
        <v>2006</v>
      </c>
      <c r="Q16" s="32">
        <v>15.241236559139784</v>
      </c>
      <c r="S16" s="7">
        <v>1986</v>
      </c>
      <c r="T16" s="80">
        <v>26.2</v>
      </c>
      <c r="U16" s="32">
        <v>-2.4</v>
      </c>
    </row>
    <row r="17" spans="2:21">
      <c r="B17" s="51">
        <v>1987</v>
      </c>
      <c r="C17" s="52">
        <v>7.1267876344086014</v>
      </c>
      <c r="D17" s="53">
        <v>12</v>
      </c>
      <c r="E17" s="31">
        <v>1992</v>
      </c>
      <c r="F17" s="32">
        <v>8.8145646397231481</v>
      </c>
      <c r="H17" s="7">
        <v>1987</v>
      </c>
      <c r="I17" s="66">
        <v>26.2</v>
      </c>
      <c r="J17" s="9">
        <v>-21.7</v>
      </c>
      <c r="K17" s="44"/>
      <c r="M17" s="51">
        <v>1987</v>
      </c>
      <c r="N17" s="52">
        <v>13.967562724014336</v>
      </c>
      <c r="O17" s="53">
        <v>12</v>
      </c>
      <c r="P17" s="31">
        <v>2000</v>
      </c>
      <c r="Q17" s="32">
        <v>15.228198924731183</v>
      </c>
      <c r="S17" s="7">
        <v>1987</v>
      </c>
      <c r="T17" s="80">
        <v>26.2</v>
      </c>
      <c r="U17" s="32">
        <v>1.8</v>
      </c>
    </row>
    <row r="18" spans="2:21">
      <c r="B18" s="51">
        <v>1988</v>
      </c>
      <c r="C18" s="52">
        <v>8.3034680509207757</v>
      </c>
      <c r="D18" s="53">
        <v>13</v>
      </c>
      <c r="E18" s="31">
        <v>1989</v>
      </c>
      <c r="F18" s="32">
        <v>8.7624347158218132</v>
      </c>
      <c r="H18" s="7">
        <v>1988</v>
      </c>
      <c r="I18" s="66">
        <v>28.8</v>
      </c>
      <c r="J18" s="9">
        <v>-12.4</v>
      </c>
      <c r="K18" s="44"/>
      <c r="M18" s="51">
        <v>1988</v>
      </c>
      <c r="N18" s="52">
        <v>14.3071146953405</v>
      </c>
      <c r="O18" s="53">
        <v>13</v>
      </c>
      <c r="P18" s="31">
        <v>1998</v>
      </c>
      <c r="Q18" s="32">
        <v>15.1307123655914</v>
      </c>
      <c r="S18" s="7">
        <v>1988</v>
      </c>
      <c r="T18" s="80">
        <v>28.8</v>
      </c>
      <c r="U18" s="32">
        <v>-0.1</v>
      </c>
    </row>
    <row r="19" spans="2:21">
      <c r="B19" s="51">
        <v>1989</v>
      </c>
      <c r="C19" s="52">
        <v>8.7624347158218132</v>
      </c>
      <c r="D19" s="53">
        <v>14</v>
      </c>
      <c r="E19" s="31">
        <v>2009</v>
      </c>
      <c r="F19" s="32">
        <v>8.7460263056835625</v>
      </c>
      <c r="H19" s="7">
        <v>1989</v>
      </c>
      <c r="I19" s="66">
        <v>25.9</v>
      </c>
      <c r="J19" s="9">
        <v>-9.9</v>
      </c>
      <c r="K19" s="44"/>
      <c r="M19" s="51">
        <v>1989</v>
      </c>
      <c r="N19" s="52">
        <v>13.972921146953405</v>
      </c>
      <c r="O19" s="53">
        <v>14</v>
      </c>
      <c r="P19" s="31">
        <v>2008</v>
      </c>
      <c r="Q19" s="32">
        <v>14.95274641577061</v>
      </c>
      <c r="S19" s="7">
        <v>1989</v>
      </c>
      <c r="T19" s="80">
        <v>25.9</v>
      </c>
      <c r="U19" s="32">
        <v>-1</v>
      </c>
    </row>
    <row r="20" spans="2:21">
      <c r="B20" s="51">
        <v>1990</v>
      </c>
      <c r="C20" s="52">
        <v>8.8639164106502815</v>
      </c>
      <c r="D20" s="53">
        <v>15</v>
      </c>
      <c r="E20" s="31">
        <v>2006</v>
      </c>
      <c r="F20" s="32">
        <v>8.6145052483358935</v>
      </c>
      <c r="H20" s="7">
        <v>1990</v>
      </c>
      <c r="I20" s="66">
        <v>24.7</v>
      </c>
      <c r="J20" s="9">
        <v>-9.1999999999999993</v>
      </c>
      <c r="K20" s="44"/>
      <c r="M20" s="51">
        <v>1990</v>
      </c>
      <c r="N20" s="52">
        <v>13.533351254480287</v>
      </c>
      <c r="O20" s="53">
        <v>15</v>
      </c>
      <c r="P20" s="31">
        <v>2011</v>
      </c>
      <c r="Q20" s="32">
        <v>14.894766129032261</v>
      </c>
      <c r="S20" s="7">
        <v>1990</v>
      </c>
      <c r="T20" s="80">
        <v>24.7</v>
      </c>
      <c r="U20" s="32">
        <v>-0.8</v>
      </c>
    </row>
    <row r="21" spans="2:21">
      <c r="B21" s="51">
        <v>1991</v>
      </c>
      <c r="C21" s="52">
        <v>7.4483858166922694</v>
      </c>
      <c r="D21" s="53">
        <v>16</v>
      </c>
      <c r="E21" s="31">
        <v>2013</v>
      </c>
      <c r="F21" s="32">
        <v>8.5947068612391195</v>
      </c>
      <c r="H21" s="7">
        <v>1991</v>
      </c>
      <c r="I21" s="66">
        <v>25.8</v>
      </c>
      <c r="J21" s="9">
        <v>-19.5</v>
      </c>
      <c r="K21" s="44"/>
      <c r="M21" s="51">
        <v>1991</v>
      </c>
      <c r="N21" s="52">
        <v>13.594713261648748</v>
      </c>
      <c r="O21" s="53">
        <v>16</v>
      </c>
      <c r="P21" s="31">
        <v>2013</v>
      </c>
      <c r="Q21" s="32">
        <v>14.807307347670251</v>
      </c>
      <c r="S21" s="7">
        <v>1991</v>
      </c>
      <c r="T21" s="80">
        <v>25.8</v>
      </c>
      <c r="U21" s="32">
        <v>0.1</v>
      </c>
    </row>
    <row r="22" spans="2:21">
      <c r="B22" s="51">
        <v>1992</v>
      </c>
      <c r="C22" s="52">
        <v>8.8145646397231481</v>
      </c>
      <c r="D22" s="53">
        <v>17</v>
      </c>
      <c r="E22" s="31">
        <v>1998</v>
      </c>
      <c r="F22" s="32">
        <v>8.5638586469534062</v>
      </c>
      <c r="H22" s="7">
        <v>1992</v>
      </c>
      <c r="I22" s="74">
        <v>30.4</v>
      </c>
      <c r="J22" s="9">
        <v>-12.4</v>
      </c>
      <c r="K22" s="44"/>
      <c r="M22" s="51">
        <v>1992</v>
      </c>
      <c r="N22" s="52">
        <v>15.525842293906811</v>
      </c>
      <c r="O22" s="53">
        <v>17</v>
      </c>
      <c r="P22" s="31">
        <v>2014</v>
      </c>
      <c r="Q22" s="32">
        <v>14.732267025089604</v>
      </c>
      <c r="S22" s="7">
        <v>1992</v>
      </c>
      <c r="T22" s="74">
        <v>30.4</v>
      </c>
      <c r="U22" s="32">
        <v>1.1000000000000001</v>
      </c>
    </row>
    <row r="23" spans="2:21">
      <c r="B23" s="51">
        <v>1993</v>
      </c>
      <c r="C23" s="52">
        <v>8.1307629288274459</v>
      </c>
      <c r="D23" s="53">
        <v>18</v>
      </c>
      <c r="E23" s="31">
        <v>2011</v>
      </c>
      <c r="F23" s="32">
        <v>8.5460693804403487</v>
      </c>
      <c r="H23" s="7">
        <v>1993</v>
      </c>
      <c r="I23" s="66">
        <v>24.6</v>
      </c>
      <c r="J23" s="9">
        <v>-20.100000000000001</v>
      </c>
      <c r="K23" s="44"/>
      <c r="M23" s="51">
        <v>1993</v>
      </c>
      <c r="N23" s="52">
        <v>14.281254480286739</v>
      </c>
      <c r="O23" s="53">
        <v>18</v>
      </c>
      <c r="P23" s="31">
        <v>2005</v>
      </c>
      <c r="Q23" s="32">
        <v>14.628987455197134</v>
      </c>
      <c r="S23" s="7">
        <v>1993</v>
      </c>
      <c r="T23" s="80">
        <v>24.6</v>
      </c>
      <c r="U23" s="32">
        <v>-0.22500000000000001</v>
      </c>
    </row>
    <row r="24" spans="2:21">
      <c r="B24" s="51">
        <v>1994</v>
      </c>
      <c r="C24" s="52">
        <v>9.3058957373271873</v>
      </c>
      <c r="D24" s="53">
        <v>19</v>
      </c>
      <c r="E24" s="31">
        <v>2003</v>
      </c>
      <c r="F24" s="32">
        <v>8.4920002880184331</v>
      </c>
      <c r="H24" s="7">
        <v>1994</v>
      </c>
      <c r="I24" s="66">
        <v>27.6</v>
      </c>
      <c r="J24" s="9">
        <v>-14.55</v>
      </c>
      <c r="K24" s="44"/>
      <c r="M24" s="51">
        <v>1994</v>
      </c>
      <c r="N24" s="52">
        <v>15.386155913978493</v>
      </c>
      <c r="O24" s="53">
        <v>19</v>
      </c>
      <c r="P24" s="31">
        <v>2010</v>
      </c>
      <c r="Q24" s="32">
        <v>14.505250896057349</v>
      </c>
      <c r="S24" s="7">
        <v>1994</v>
      </c>
      <c r="T24" s="80">
        <v>27.6</v>
      </c>
      <c r="U24" s="32">
        <v>1.9750000000000001</v>
      </c>
    </row>
    <row r="25" spans="2:21">
      <c r="B25" s="51">
        <v>1995</v>
      </c>
      <c r="C25" s="52">
        <v>8.2271847798259099</v>
      </c>
      <c r="D25" s="53">
        <v>20</v>
      </c>
      <c r="E25" s="31">
        <v>2004</v>
      </c>
      <c r="F25" s="32">
        <v>8.4459230935607454</v>
      </c>
      <c r="H25" s="7">
        <v>1995</v>
      </c>
      <c r="I25" s="66">
        <v>26.574999999999999</v>
      </c>
      <c r="J25" s="9">
        <v>-13.1</v>
      </c>
      <c r="K25" s="44"/>
      <c r="M25" s="51">
        <v>1995</v>
      </c>
      <c r="N25" s="52">
        <v>14.251563620071684</v>
      </c>
      <c r="O25" s="53">
        <v>20</v>
      </c>
      <c r="P25" s="31">
        <v>2004</v>
      </c>
      <c r="Q25" s="32">
        <v>14.426854838709678</v>
      </c>
      <c r="S25" s="7">
        <v>1995</v>
      </c>
      <c r="T25" s="80">
        <v>26.574999999999999</v>
      </c>
      <c r="U25" s="32">
        <v>-0.4</v>
      </c>
    </row>
    <row r="26" spans="2:21">
      <c r="B26" s="51">
        <v>1996</v>
      </c>
      <c r="C26" s="52">
        <v>6.5901112347052271</v>
      </c>
      <c r="D26" s="53">
        <v>21</v>
      </c>
      <c r="E26" s="31">
        <v>1977</v>
      </c>
      <c r="F26" s="32">
        <v>8.335703405017922</v>
      </c>
      <c r="H26" s="7">
        <v>1996</v>
      </c>
      <c r="I26" s="66">
        <v>24.3</v>
      </c>
      <c r="J26" s="9">
        <v>-23.4</v>
      </c>
      <c r="K26" s="44"/>
      <c r="M26" s="51">
        <v>1996</v>
      </c>
      <c r="N26" s="52">
        <v>13.414390681003583</v>
      </c>
      <c r="O26" s="53">
        <v>21</v>
      </c>
      <c r="P26" s="31">
        <v>2001</v>
      </c>
      <c r="Q26" s="32">
        <v>14.342244623655915</v>
      </c>
      <c r="S26" s="7">
        <v>1996</v>
      </c>
      <c r="T26" s="80">
        <v>24.3</v>
      </c>
      <c r="U26" s="32">
        <v>-1.8</v>
      </c>
    </row>
    <row r="27" spans="2:21">
      <c r="B27" s="51">
        <v>1997</v>
      </c>
      <c r="C27" s="52">
        <v>7.4393484383000512</v>
      </c>
      <c r="D27" s="53">
        <v>22</v>
      </c>
      <c r="E27" s="31">
        <v>1988</v>
      </c>
      <c r="F27" s="32">
        <v>8.3034680509207757</v>
      </c>
      <c r="H27" s="7">
        <v>1997</v>
      </c>
      <c r="I27" s="66">
        <v>28.225000000000001</v>
      </c>
      <c r="J27" s="9">
        <v>-14.6</v>
      </c>
      <c r="K27" s="44"/>
      <c r="M27" s="51">
        <v>1997</v>
      </c>
      <c r="N27" s="52">
        <v>13.690860215053762</v>
      </c>
      <c r="O27" s="53">
        <v>22</v>
      </c>
      <c r="P27" s="31">
        <v>1988</v>
      </c>
      <c r="Q27" s="32">
        <v>14.3071146953405</v>
      </c>
      <c r="S27" s="7">
        <v>1997</v>
      </c>
      <c r="T27" s="80">
        <v>28.225000000000001</v>
      </c>
      <c r="U27" s="32">
        <v>-2.25</v>
      </c>
    </row>
    <row r="28" spans="2:21">
      <c r="B28" s="51">
        <v>1998</v>
      </c>
      <c r="C28" s="52">
        <v>8.5638586469534062</v>
      </c>
      <c r="D28" s="53">
        <v>23</v>
      </c>
      <c r="E28" s="31">
        <v>2001</v>
      </c>
      <c r="F28" s="32">
        <v>8.2438120839733759</v>
      </c>
      <c r="H28" s="7">
        <v>1998</v>
      </c>
      <c r="I28" s="66">
        <v>28.2</v>
      </c>
      <c r="J28" s="9">
        <v>-17.024999999999999</v>
      </c>
      <c r="K28" s="44"/>
      <c r="M28" s="51">
        <v>1998</v>
      </c>
      <c r="N28" s="52">
        <v>15.1307123655914</v>
      </c>
      <c r="O28" s="53">
        <v>23</v>
      </c>
      <c r="P28" s="31">
        <v>1993</v>
      </c>
      <c r="Q28" s="32">
        <v>14.281254480286739</v>
      </c>
      <c r="S28" s="7">
        <v>1998</v>
      </c>
      <c r="T28" s="80">
        <v>28.2</v>
      </c>
      <c r="U28" s="32">
        <v>2.375</v>
      </c>
    </row>
    <row r="29" spans="2:21">
      <c r="B29" s="51">
        <v>1999</v>
      </c>
      <c r="C29" s="52">
        <v>8.9670741807475682</v>
      </c>
      <c r="D29" s="53">
        <v>24</v>
      </c>
      <c r="E29" s="31">
        <v>1995</v>
      </c>
      <c r="F29" s="32">
        <v>8.2271847798259099</v>
      </c>
      <c r="H29" s="7">
        <v>1999</v>
      </c>
      <c r="I29" s="66">
        <v>27.375</v>
      </c>
      <c r="J29" s="9">
        <v>-12.375</v>
      </c>
      <c r="K29" s="44"/>
      <c r="M29" s="51">
        <v>1999</v>
      </c>
      <c r="N29" s="52">
        <v>15.283355734767026</v>
      </c>
      <c r="O29" s="53">
        <v>24</v>
      </c>
      <c r="P29" s="31">
        <v>1982</v>
      </c>
      <c r="Q29" s="32">
        <v>14.255035842293905</v>
      </c>
      <c r="S29" s="7">
        <v>1999</v>
      </c>
      <c r="T29" s="80">
        <v>27.375</v>
      </c>
      <c r="U29" s="32">
        <v>3.2749999999999999</v>
      </c>
    </row>
    <row r="30" spans="2:21">
      <c r="B30" s="51">
        <v>2000</v>
      </c>
      <c r="C30" s="52">
        <v>9.8801907211716742</v>
      </c>
      <c r="D30" s="53">
        <v>25</v>
      </c>
      <c r="E30" s="31">
        <v>1982</v>
      </c>
      <c r="F30" s="32">
        <v>8.2192805939580129</v>
      </c>
      <c r="H30" s="7">
        <v>2000</v>
      </c>
      <c r="I30" s="66">
        <v>27.274999999999999</v>
      </c>
      <c r="J30" s="9">
        <v>-10.050000000000001</v>
      </c>
      <c r="K30" s="44"/>
      <c r="M30" s="51">
        <v>2000</v>
      </c>
      <c r="N30" s="52">
        <v>15.228198924731183</v>
      </c>
      <c r="O30" s="53">
        <v>25</v>
      </c>
      <c r="P30" s="31">
        <v>1995</v>
      </c>
      <c r="Q30" s="32">
        <v>14.251563620071684</v>
      </c>
      <c r="S30" s="7">
        <v>2000</v>
      </c>
      <c r="T30" s="80">
        <v>27.274999999999999</v>
      </c>
      <c r="U30" s="32">
        <v>0.375</v>
      </c>
    </row>
    <row r="31" spans="2:21">
      <c r="B31" s="51">
        <v>2001</v>
      </c>
      <c r="C31" s="52">
        <v>8.2438120839733759</v>
      </c>
      <c r="D31" s="53">
        <v>26</v>
      </c>
      <c r="E31" s="31">
        <v>1993</v>
      </c>
      <c r="F31" s="32">
        <v>8.1307629288274459</v>
      </c>
      <c r="H31" s="7">
        <v>2001</v>
      </c>
      <c r="I31" s="66">
        <v>27.35</v>
      </c>
      <c r="J31" s="9">
        <v>-15.8</v>
      </c>
      <c r="K31" s="44"/>
      <c r="M31" s="51">
        <v>2001</v>
      </c>
      <c r="N31" s="52">
        <v>14.342244623655915</v>
      </c>
      <c r="O31" s="53">
        <v>26</v>
      </c>
      <c r="P31" s="31">
        <v>1981</v>
      </c>
      <c r="Q31" s="32">
        <v>14.141469534050179</v>
      </c>
      <c r="S31" s="7">
        <v>2001</v>
      </c>
      <c r="T31" s="80">
        <v>27.35</v>
      </c>
      <c r="U31" s="32">
        <v>-1.425</v>
      </c>
    </row>
    <row r="32" spans="2:21">
      <c r="B32" s="51">
        <v>2002</v>
      </c>
      <c r="C32" s="52">
        <v>9.2524044738863278</v>
      </c>
      <c r="D32" s="53">
        <v>27</v>
      </c>
      <c r="E32" s="31">
        <v>1981</v>
      </c>
      <c r="F32" s="32">
        <v>8.0067479518689186</v>
      </c>
      <c r="H32" s="7">
        <v>2002</v>
      </c>
      <c r="I32" s="66">
        <v>28.375</v>
      </c>
      <c r="J32" s="9">
        <v>-18.149999999999999</v>
      </c>
      <c r="K32" s="44"/>
      <c r="M32" s="51">
        <v>2002</v>
      </c>
      <c r="N32" s="52">
        <v>15.394632616487456</v>
      </c>
      <c r="O32" s="53">
        <v>27</v>
      </c>
      <c r="P32" s="31">
        <v>1986</v>
      </c>
      <c r="Q32" s="32">
        <v>14.088494623655913</v>
      </c>
      <c r="S32" s="7">
        <v>2002</v>
      </c>
      <c r="T32" s="80">
        <v>28.375</v>
      </c>
      <c r="U32" s="32">
        <v>-1.55</v>
      </c>
    </row>
    <row r="33" spans="2:21">
      <c r="B33" s="51">
        <v>2003</v>
      </c>
      <c r="C33" s="52">
        <v>8.4920002880184331</v>
      </c>
      <c r="D33" s="53">
        <v>28</v>
      </c>
      <c r="E33" s="31">
        <v>2005</v>
      </c>
      <c r="F33" s="32">
        <v>7.9214842549923192</v>
      </c>
      <c r="H33" s="7">
        <v>2003</v>
      </c>
      <c r="I33" s="66">
        <v>24.9</v>
      </c>
      <c r="J33" s="9">
        <v>-15.425000000000001</v>
      </c>
      <c r="K33" s="44"/>
      <c r="M33" s="51">
        <v>2003</v>
      </c>
      <c r="N33" s="52">
        <v>15.593655913978493</v>
      </c>
      <c r="O33" s="53">
        <v>28</v>
      </c>
      <c r="P33" s="31">
        <v>1989</v>
      </c>
      <c r="Q33" s="32">
        <v>13.972921146953405</v>
      </c>
      <c r="S33" s="7">
        <v>2003</v>
      </c>
      <c r="T33" s="80">
        <v>24.9</v>
      </c>
      <c r="U33" s="62">
        <v>-4.125</v>
      </c>
    </row>
    <row r="34" spans="2:21">
      <c r="B34" s="51">
        <v>2004</v>
      </c>
      <c r="C34" s="52">
        <v>8.4459230935607454</v>
      </c>
      <c r="D34" s="53">
        <v>29</v>
      </c>
      <c r="E34" s="31">
        <v>1979</v>
      </c>
      <c r="F34" s="32">
        <v>7.8408333333333333</v>
      </c>
      <c r="H34" s="7">
        <v>2004</v>
      </c>
      <c r="I34" s="66">
        <v>25.324999999999999</v>
      </c>
      <c r="J34" s="9">
        <v>-13.1</v>
      </c>
      <c r="K34" s="44"/>
      <c r="M34" s="51">
        <v>2004</v>
      </c>
      <c r="N34" s="52">
        <v>14.426854838709678</v>
      </c>
      <c r="O34" s="53">
        <v>29</v>
      </c>
      <c r="P34" s="31">
        <v>1987</v>
      </c>
      <c r="Q34" s="32">
        <v>13.967562724014336</v>
      </c>
      <c r="S34" s="7">
        <v>2004</v>
      </c>
      <c r="T34" s="80">
        <v>25.324999999999999</v>
      </c>
      <c r="U34" s="32">
        <v>4.45</v>
      </c>
    </row>
    <row r="35" spans="2:21">
      <c r="B35" s="51">
        <v>2005</v>
      </c>
      <c r="C35" s="52">
        <v>7.9214842549923192</v>
      </c>
      <c r="D35" s="53">
        <v>30</v>
      </c>
      <c r="E35" s="31">
        <v>2010</v>
      </c>
      <c r="F35" s="32">
        <v>7.7799518369175624</v>
      </c>
      <c r="H35" s="7">
        <v>2005</v>
      </c>
      <c r="I35" s="66">
        <v>27.1</v>
      </c>
      <c r="J35" s="9">
        <v>-15.45</v>
      </c>
      <c r="K35" s="44"/>
      <c r="M35" s="51">
        <v>2005</v>
      </c>
      <c r="N35" s="52">
        <v>14.628987455197134</v>
      </c>
      <c r="O35" s="53">
        <v>30</v>
      </c>
      <c r="P35" s="31">
        <v>1985</v>
      </c>
      <c r="Q35" s="32">
        <v>13.747258064516126</v>
      </c>
      <c r="S35" s="7">
        <v>2005</v>
      </c>
      <c r="T35" s="80">
        <v>27.1</v>
      </c>
      <c r="U35" s="32">
        <v>2</v>
      </c>
    </row>
    <row r="36" spans="2:21">
      <c r="B36" s="51">
        <v>2006</v>
      </c>
      <c r="C36" s="52">
        <v>8.6145052483358935</v>
      </c>
      <c r="D36" s="53">
        <v>31</v>
      </c>
      <c r="E36" s="31">
        <v>1984</v>
      </c>
      <c r="F36" s="32">
        <v>7.5999054505005548</v>
      </c>
      <c r="H36" s="7">
        <v>2006</v>
      </c>
      <c r="I36" s="66">
        <v>26.324999999999999</v>
      </c>
      <c r="J36" s="9">
        <v>-21.8</v>
      </c>
      <c r="K36" s="44"/>
      <c r="M36" s="51">
        <v>2006</v>
      </c>
      <c r="N36" s="52">
        <v>15.241236559139784</v>
      </c>
      <c r="O36" s="53">
        <v>31</v>
      </c>
      <c r="P36" s="31">
        <v>1979</v>
      </c>
      <c r="Q36" s="32">
        <v>13.718978494623657</v>
      </c>
      <c r="S36" s="7">
        <v>2006</v>
      </c>
      <c r="T36" s="80">
        <v>26.324999999999999</v>
      </c>
      <c r="U36" s="32">
        <v>0.35</v>
      </c>
    </row>
    <row r="37" spans="2:21">
      <c r="B37" s="51">
        <v>2007</v>
      </c>
      <c r="C37" s="52">
        <v>9.5207088453661015</v>
      </c>
      <c r="D37" s="53">
        <v>32</v>
      </c>
      <c r="E37" s="31">
        <v>1976</v>
      </c>
      <c r="F37" s="32">
        <v>7.5531670992460747</v>
      </c>
      <c r="H37" s="7">
        <v>2007</v>
      </c>
      <c r="I37" s="66">
        <v>28</v>
      </c>
      <c r="J37" s="9">
        <v>-7</v>
      </c>
      <c r="K37" s="44"/>
      <c r="M37" s="51">
        <v>2007</v>
      </c>
      <c r="N37" s="52">
        <v>15.695730286738351</v>
      </c>
      <c r="O37" s="53">
        <v>32</v>
      </c>
      <c r="P37" s="31">
        <v>1997</v>
      </c>
      <c r="Q37" s="32">
        <v>13.690860215053762</v>
      </c>
      <c r="S37" s="7">
        <v>2007</v>
      </c>
      <c r="T37" s="80">
        <v>28</v>
      </c>
      <c r="U37" s="32">
        <v>2.8</v>
      </c>
    </row>
    <row r="38" spans="2:21">
      <c r="B38" s="51">
        <v>2008</v>
      </c>
      <c r="C38" s="52">
        <v>9.7055954919045853</v>
      </c>
      <c r="D38" s="53">
        <v>33</v>
      </c>
      <c r="E38" s="31">
        <v>1991</v>
      </c>
      <c r="F38" s="62">
        <v>7.4483858166922694</v>
      </c>
      <c r="H38" s="7">
        <v>2008</v>
      </c>
      <c r="I38" s="66">
        <v>25.2</v>
      </c>
      <c r="J38" s="9">
        <v>-10</v>
      </c>
      <c r="K38" s="44"/>
      <c r="M38" s="51">
        <v>2008</v>
      </c>
      <c r="N38" s="52">
        <v>14.95274641577061</v>
      </c>
      <c r="O38" s="53">
        <v>33</v>
      </c>
      <c r="P38" s="31">
        <v>1991</v>
      </c>
      <c r="Q38" s="32">
        <v>13.594713261648748</v>
      </c>
      <c r="S38" s="7">
        <v>2008</v>
      </c>
      <c r="T38" s="80">
        <v>25.2</v>
      </c>
      <c r="U38" s="32">
        <v>4.5750000000000002</v>
      </c>
    </row>
    <row r="39" spans="2:21">
      <c r="B39" s="51">
        <v>2009</v>
      </c>
      <c r="C39" s="52">
        <v>8.7460263056835625</v>
      </c>
      <c r="D39" s="53">
        <v>34</v>
      </c>
      <c r="E39" s="31">
        <v>1997</v>
      </c>
      <c r="F39" s="62">
        <v>7.4393484383000512</v>
      </c>
      <c r="H39" s="7">
        <v>2009</v>
      </c>
      <c r="I39" s="66">
        <v>27.55</v>
      </c>
      <c r="J39" s="9">
        <v>-14.75</v>
      </c>
      <c r="K39" s="44"/>
      <c r="M39" s="51">
        <v>2009</v>
      </c>
      <c r="N39" s="52">
        <v>15.339462365591396</v>
      </c>
      <c r="O39" s="53">
        <v>34</v>
      </c>
      <c r="P39" s="31">
        <v>1990</v>
      </c>
      <c r="Q39" s="62">
        <v>13.533351254480287</v>
      </c>
      <c r="S39" s="7">
        <v>2009</v>
      </c>
      <c r="T39" s="80">
        <v>27.55</v>
      </c>
      <c r="U39" s="32">
        <v>5.5750000000000002</v>
      </c>
    </row>
    <row r="40" spans="2:21">
      <c r="B40" s="51">
        <v>2010</v>
      </c>
      <c r="C40" s="52">
        <v>7.7799518369175624</v>
      </c>
      <c r="D40" s="53">
        <v>35</v>
      </c>
      <c r="E40" s="31">
        <v>1986</v>
      </c>
      <c r="F40" s="62">
        <v>7.3622151817716324</v>
      </c>
      <c r="H40" s="7">
        <v>2010</v>
      </c>
      <c r="I40" s="66">
        <v>27.125</v>
      </c>
      <c r="J40" s="9">
        <v>-18.5</v>
      </c>
      <c r="K40" s="44"/>
      <c r="M40" s="51">
        <v>2010</v>
      </c>
      <c r="N40" s="52">
        <v>14.505250896057349</v>
      </c>
      <c r="O40" s="53">
        <v>35</v>
      </c>
      <c r="P40" s="31">
        <v>1996</v>
      </c>
      <c r="Q40" s="62">
        <v>13.414390681003583</v>
      </c>
      <c r="S40" s="7">
        <v>2010</v>
      </c>
      <c r="T40" s="80">
        <v>27.125</v>
      </c>
      <c r="U40" s="32">
        <v>0.72499999999999998</v>
      </c>
    </row>
    <row r="41" spans="2:21">
      <c r="B41" s="51">
        <v>2011</v>
      </c>
      <c r="C41" s="52">
        <v>8.5460693804403487</v>
      </c>
      <c r="D41" s="53">
        <v>36</v>
      </c>
      <c r="E41" s="31">
        <v>1978</v>
      </c>
      <c r="F41" s="62">
        <v>7.1343349974398365</v>
      </c>
      <c r="H41" s="7">
        <v>2011</v>
      </c>
      <c r="I41" s="66">
        <v>26.774999999999999</v>
      </c>
      <c r="J41" s="9">
        <v>-11.849999999999998</v>
      </c>
      <c r="K41" s="44"/>
      <c r="M41" s="51">
        <v>2011</v>
      </c>
      <c r="N41" s="52">
        <v>14.894766129032261</v>
      </c>
      <c r="O41" s="53">
        <v>36</v>
      </c>
      <c r="P41" s="31">
        <v>1976</v>
      </c>
      <c r="Q41" s="62">
        <v>13.159032258064515</v>
      </c>
      <c r="S41" s="7">
        <v>2011</v>
      </c>
      <c r="T41" s="80">
        <v>26.774999999999999</v>
      </c>
      <c r="U41" s="32">
        <v>1.7749999999999999</v>
      </c>
    </row>
    <row r="42" spans="2:21">
      <c r="B42" s="51">
        <v>2012</v>
      </c>
      <c r="C42" s="52">
        <v>8.9275838895068578</v>
      </c>
      <c r="D42" s="53">
        <v>37</v>
      </c>
      <c r="E42" s="31">
        <v>1987</v>
      </c>
      <c r="F42" s="62">
        <v>7.1267876344086014</v>
      </c>
      <c r="H42" s="7">
        <v>2012</v>
      </c>
      <c r="I42" s="66">
        <v>27.25</v>
      </c>
      <c r="J42" s="9">
        <v>-17.45</v>
      </c>
      <c r="K42" s="44"/>
      <c r="M42" s="51">
        <v>2012</v>
      </c>
      <c r="N42" s="52">
        <v>15.874323476702507</v>
      </c>
      <c r="O42" s="53">
        <v>37</v>
      </c>
      <c r="P42" s="31">
        <v>1977</v>
      </c>
      <c r="Q42" s="62">
        <v>13.10274193548387</v>
      </c>
      <c r="S42" s="7">
        <v>2012</v>
      </c>
      <c r="T42" s="80">
        <v>27.25</v>
      </c>
      <c r="U42" s="32">
        <v>0.24999999999999997</v>
      </c>
    </row>
    <row r="43" spans="2:21">
      <c r="B43" s="51">
        <v>2013</v>
      </c>
      <c r="C43" s="52">
        <v>8.5947068612391195</v>
      </c>
      <c r="D43" s="53">
        <v>38</v>
      </c>
      <c r="E43" s="31">
        <v>1985</v>
      </c>
      <c r="F43" s="62">
        <v>6.7813319252432152</v>
      </c>
      <c r="H43" s="7">
        <v>2013</v>
      </c>
      <c r="I43" s="66">
        <v>29.9</v>
      </c>
      <c r="J43" s="9">
        <v>-10.225</v>
      </c>
      <c r="K43" s="44"/>
      <c r="M43" s="51">
        <v>2013</v>
      </c>
      <c r="N43" s="52">
        <v>14.807307347670251</v>
      </c>
      <c r="O43" s="53">
        <v>38</v>
      </c>
      <c r="P43" s="31">
        <v>1984</v>
      </c>
      <c r="Q43" s="62">
        <v>13.100842293906808</v>
      </c>
      <c r="S43" s="7">
        <v>2013</v>
      </c>
      <c r="T43" s="80">
        <v>29.9</v>
      </c>
      <c r="U43" s="32">
        <v>-0.7</v>
      </c>
    </row>
    <row r="44" spans="2:21">
      <c r="B44" s="51">
        <v>2014</v>
      </c>
      <c r="C44" s="52">
        <v>9.8973404697900662</v>
      </c>
      <c r="D44" s="53">
        <v>39</v>
      </c>
      <c r="E44" s="31">
        <v>1980</v>
      </c>
      <c r="F44" s="62">
        <v>6.6180864540847866</v>
      </c>
      <c r="H44" s="7">
        <v>2014</v>
      </c>
      <c r="I44" s="66">
        <v>26.024999999999999</v>
      </c>
      <c r="J44" s="9">
        <v>-14.675000000000001</v>
      </c>
      <c r="K44" s="44"/>
      <c r="M44" s="51">
        <v>2014</v>
      </c>
      <c r="N44" s="52">
        <v>14.732267025089604</v>
      </c>
      <c r="O44" s="53">
        <v>39</v>
      </c>
      <c r="P44" s="31">
        <v>1980</v>
      </c>
      <c r="Q44" s="62">
        <v>12.232168458781365</v>
      </c>
      <c r="S44" s="7">
        <v>2014</v>
      </c>
      <c r="T44" s="80">
        <v>26.024999999999999</v>
      </c>
      <c r="U44" s="32">
        <v>3.4249999999999998</v>
      </c>
    </row>
    <row r="45" spans="2:21" ht="13.5" thickBot="1">
      <c r="B45" s="54">
        <v>2015</v>
      </c>
      <c r="C45" s="55">
        <v>9.7364346518177154</v>
      </c>
      <c r="D45" s="56">
        <v>40</v>
      </c>
      <c r="E45" s="33">
        <v>1996</v>
      </c>
      <c r="F45" s="63">
        <v>6.5901112347052271</v>
      </c>
      <c r="H45" s="12">
        <v>2015</v>
      </c>
      <c r="I45" s="68">
        <v>29.025000000000002</v>
      </c>
      <c r="J45" s="13">
        <v>-5.7750000000000004</v>
      </c>
      <c r="K45" s="44"/>
      <c r="M45" s="54">
        <v>2015</v>
      </c>
      <c r="N45" s="55">
        <v>15.682038530465951</v>
      </c>
      <c r="O45" s="56">
        <v>40</v>
      </c>
      <c r="P45" s="33">
        <v>1978</v>
      </c>
      <c r="Q45" s="63">
        <v>12.199408602150536</v>
      </c>
      <c r="S45" s="12">
        <v>2015</v>
      </c>
      <c r="T45" s="81">
        <v>29.025000000000002</v>
      </c>
      <c r="U45" s="82">
        <v>0.22499999999999987</v>
      </c>
    </row>
    <row r="46" spans="2:21" ht="13.5" thickBot="1">
      <c r="C46" s="1"/>
      <c r="E46" s="29" t="s">
        <v>4</v>
      </c>
      <c r="F46" s="67">
        <f>AVERAGE(F6:F45)</f>
        <v>8.3291387422588166</v>
      </c>
      <c r="H46" s="69" t="s">
        <v>58</v>
      </c>
      <c r="I46" s="70">
        <f>MAX(I6:I45)</f>
        <v>30.4</v>
      </c>
      <c r="J46" s="71">
        <f>MIN(J6:J45)</f>
        <v>-24.2</v>
      </c>
      <c r="K46" s="77"/>
      <c r="P46" s="29" t="s">
        <v>4</v>
      </c>
      <c r="Q46" s="67">
        <f>AVERAGE(Q6:Q45)</f>
        <v>14.417967831541223</v>
      </c>
      <c r="S46" s="69" t="s">
        <v>58</v>
      </c>
      <c r="T46" s="70">
        <f>MAX(T6:T45)</f>
        <v>30.4</v>
      </c>
      <c r="U46" s="71">
        <f>MIN(U6:U45)</f>
        <v>-4.125</v>
      </c>
    </row>
    <row r="47" spans="2:21">
      <c r="E47" t="s">
        <v>6</v>
      </c>
      <c r="F47" s="1">
        <f>STDEV(F6:F45)</f>
        <v>0.87608796714026327</v>
      </c>
      <c r="I47" s="38">
        <v>33845</v>
      </c>
      <c r="J47" s="38">
        <v>31055</v>
      </c>
      <c r="K47" s="38"/>
      <c r="P47" t="s">
        <v>6</v>
      </c>
      <c r="Q47" s="1">
        <f>STDEV(Q6:Q45)</f>
        <v>0.9369403923001659</v>
      </c>
      <c r="T47" s="38">
        <v>33845</v>
      </c>
      <c r="U47" s="38">
        <v>37719</v>
      </c>
    </row>
    <row r="48" spans="2:21">
      <c r="D48" t="s">
        <v>7</v>
      </c>
      <c r="F48" s="2">
        <f>F46+F47</f>
        <v>9.2052267093990796</v>
      </c>
      <c r="O48" t="s">
        <v>7</v>
      </c>
      <c r="Q48" s="2">
        <f>Q46+Q47</f>
        <v>15.354908223841388</v>
      </c>
    </row>
    <row r="49" spans="4:17">
      <c r="D49" t="s">
        <v>8</v>
      </c>
      <c r="F49" s="3">
        <f>F46-F47</f>
        <v>7.4530507751185535</v>
      </c>
      <c r="O49" t="s">
        <v>8</v>
      </c>
      <c r="Q49" s="3">
        <f>Q46-Q47</f>
        <v>13.481027439241057</v>
      </c>
    </row>
  </sheetData>
  <sortState ref="S6:U45">
    <sortCondition ref="S6:S4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8"/>
  <sheetViews>
    <sheetView topLeftCell="A3" workbookViewId="0">
      <selection activeCell="U12" sqref="U12"/>
    </sheetView>
  </sheetViews>
  <sheetFormatPr defaultRowHeight="12.75"/>
  <sheetData>
    <row r="1" spans="2:10">
      <c r="B1" s="29" t="s">
        <v>28</v>
      </c>
    </row>
    <row r="2" spans="2:10">
      <c r="B2" t="s">
        <v>10</v>
      </c>
    </row>
    <row r="3" spans="2:10" ht="13.5" thickBot="1">
      <c r="D3" t="s">
        <v>9</v>
      </c>
      <c r="I3" t="s">
        <v>61</v>
      </c>
    </row>
    <row r="4" spans="2:10" ht="13.5" thickBot="1">
      <c r="B4" s="18" t="s">
        <v>0</v>
      </c>
      <c r="C4" s="19" t="s">
        <v>11</v>
      </c>
      <c r="D4" s="34" t="s">
        <v>12</v>
      </c>
      <c r="E4" s="35" t="s">
        <v>0</v>
      </c>
      <c r="F4" s="36" t="s">
        <v>11</v>
      </c>
      <c r="H4" s="4"/>
      <c r="I4" s="5" t="s">
        <v>20</v>
      </c>
      <c r="J4" s="6" t="s">
        <v>62</v>
      </c>
    </row>
    <row r="5" spans="2:10">
      <c r="B5" s="47">
        <v>1976</v>
      </c>
      <c r="C5" s="48">
        <v>12.166385799035966</v>
      </c>
      <c r="D5" s="49">
        <v>1</v>
      </c>
      <c r="E5" s="30">
        <v>2015</v>
      </c>
      <c r="F5" s="64">
        <v>14.810303379416283</v>
      </c>
      <c r="H5" s="7">
        <v>1976</v>
      </c>
      <c r="I5" s="8">
        <v>31.4</v>
      </c>
      <c r="J5" s="17">
        <v>-8.1999999999999993</v>
      </c>
    </row>
    <row r="6" spans="2:10">
      <c r="B6" s="51">
        <v>1977</v>
      </c>
      <c r="C6" s="52">
        <v>12.687740015360982</v>
      </c>
      <c r="D6" s="53">
        <v>2</v>
      </c>
      <c r="E6" s="31">
        <v>2000</v>
      </c>
      <c r="F6" s="65">
        <v>14.707854406130268</v>
      </c>
      <c r="H6" s="7">
        <v>1977</v>
      </c>
      <c r="I6" s="8">
        <v>29.6</v>
      </c>
      <c r="J6" s="17">
        <v>-5</v>
      </c>
    </row>
    <row r="7" spans="2:10">
      <c r="B7" s="51">
        <v>1978</v>
      </c>
      <c r="C7" s="52">
        <v>11.542149897593445</v>
      </c>
      <c r="D7" s="53">
        <v>3</v>
      </c>
      <c r="E7" s="31">
        <v>2014</v>
      </c>
      <c r="F7" s="65">
        <v>14.526801075268816</v>
      </c>
      <c r="H7" s="7">
        <v>1978</v>
      </c>
      <c r="I7" s="8">
        <v>28.5</v>
      </c>
      <c r="J7" s="17">
        <v>-9.4</v>
      </c>
    </row>
    <row r="8" spans="2:10">
      <c r="B8" s="51">
        <v>1979</v>
      </c>
      <c r="C8" s="52">
        <v>12.331239759344596</v>
      </c>
      <c r="D8" s="53">
        <v>4</v>
      </c>
      <c r="E8" s="31">
        <v>2008</v>
      </c>
      <c r="F8" s="65">
        <v>14.468010752688171</v>
      </c>
      <c r="H8" s="7">
        <v>1979</v>
      </c>
      <c r="I8" s="8">
        <v>29.7</v>
      </c>
      <c r="J8" s="17">
        <v>-9.4</v>
      </c>
    </row>
    <row r="9" spans="2:10">
      <c r="B9" s="51">
        <v>1980</v>
      </c>
      <c r="C9" s="52">
        <v>10.835644141638857</v>
      </c>
      <c r="D9" s="53">
        <v>5</v>
      </c>
      <c r="E9" s="31">
        <v>2012</v>
      </c>
      <c r="F9" s="65">
        <v>14.296836917562723</v>
      </c>
      <c r="H9" s="7">
        <v>1980</v>
      </c>
      <c r="I9" s="8">
        <v>30.2</v>
      </c>
      <c r="J9" s="17">
        <v>-9.5</v>
      </c>
    </row>
    <row r="10" spans="2:10">
      <c r="B10" s="51">
        <v>1981</v>
      </c>
      <c r="C10" s="52">
        <v>12.350396825396826</v>
      </c>
      <c r="D10" s="53">
        <v>6</v>
      </c>
      <c r="E10" s="31">
        <v>2007</v>
      </c>
      <c r="F10" s="65">
        <v>14.267263184843832</v>
      </c>
      <c r="H10" s="7">
        <v>1981</v>
      </c>
      <c r="I10" s="8">
        <v>30.4</v>
      </c>
      <c r="J10" s="17">
        <v>-8</v>
      </c>
    </row>
    <row r="11" spans="2:10">
      <c r="B11" s="51">
        <v>1982</v>
      </c>
      <c r="C11" s="52">
        <v>13.011818996415771</v>
      </c>
      <c r="D11" s="53">
        <v>7</v>
      </c>
      <c r="E11" s="31">
        <v>1994</v>
      </c>
      <c r="F11" s="65">
        <v>14.159740783410138</v>
      </c>
      <c r="H11" s="7">
        <v>1982</v>
      </c>
      <c r="I11" s="8">
        <v>30.7</v>
      </c>
      <c r="J11" s="17">
        <v>-9.3000000000000007</v>
      </c>
    </row>
    <row r="12" spans="2:10">
      <c r="B12" s="51">
        <v>1983</v>
      </c>
      <c r="C12" s="52">
        <v>13.618592549923195</v>
      </c>
      <c r="D12" s="53">
        <v>8</v>
      </c>
      <c r="E12" s="31">
        <v>2011</v>
      </c>
      <c r="F12" s="65">
        <v>14.088690476190477</v>
      </c>
      <c r="H12" s="7">
        <v>1983</v>
      </c>
      <c r="I12" s="8">
        <v>32.9</v>
      </c>
      <c r="J12" s="17">
        <v>-6.3</v>
      </c>
    </row>
    <row r="13" spans="2:10">
      <c r="B13" s="51">
        <v>1984</v>
      </c>
      <c r="C13" s="52">
        <v>11.979323322209863</v>
      </c>
      <c r="D13" s="53">
        <v>9</v>
      </c>
      <c r="E13" s="31">
        <v>2002</v>
      </c>
      <c r="F13" s="32">
        <v>13.905029441884281</v>
      </c>
      <c r="H13" s="7">
        <v>1984</v>
      </c>
      <c r="I13" s="8">
        <v>32.1</v>
      </c>
      <c r="J13" s="17">
        <v>-7.2</v>
      </c>
    </row>
    <row r="14" spans="2:10">
      <c r="B14" s="51">
        <v>1985</v>
      </c>
      <c r="C14" s="52">
        <v>11.532418714797744</v>
      </c>
      <c r="D14" s="53">
        <v>10</v>
      </c>
      <c r="E14" s="31">
        <v>1990</v>
      </c>
      <c r="F14" s="32">
        <v>13.855980542754738</v>
      </c>
      <c r="H14" s="7">
        <v>1985</v>
      </c>
      <c r="I14" s="8">
        <v>30.8</v>
      </c>
      <c r="J14" s="17">
        <v>-16</v>
      </c>
    </row>
    <row r="15" spans="2:10">
      <c r="B15" s="51">
        <v>1986</v>
      </c>
      <c r="C15" s="52">
        <v>12.15603238607271</v>
      </c>
      <c r="D15" s="53">
        <v>11</v>
      </c>
      <c r="E15" s="31">
        <v>1992</v>
      </c>
      <c r="F15" s="32">
        <v>13.816645346681497</v>
      </c>
      <c r="H15" s="7">
        <v>1986</v>
      </c>
      <c r="I15" s="66">
        <v>30</v>
      </c>
      <c r="J15" s="17">
        <v>-13.2</v>
      </c>
    </row>
    <row r="16" spans="2:10">
      <c r="B16" s="51">
        <v>1987</v>
      </c>
      <c r="C16" s="52">
        <v>11.526664106502816</v>
      </c>
      <c r="D16" s="53">
        <v>12</v>
      </c>
      <c r="E16" s="31">
        <v>2009</v>
      </c>
      <c r="F16" s="32">
        <v>13.735161930363544</v>
      </c>
      <c r="H16" s="7">
        <v>1987</v>
      </c>
      <c r="I16" s="8">
        <v>30.4</v>
      </c>
      <c r="J16" s="62">
        <v>-19</v>
      </c>
    </row>
    <row r="17" spans="2:10">
      <c r="B17" s="51">
        <v>1988</v>
      </c>
      <c r="C17" s="52">
        <v>12.94150692127055</v>
      </c>
      <c r="D17" s="53">
        <v>13</v>
      </c>
      <c r="E17" s="31">
        <v>2003</v>
      </c>
      <c r="F17" s="32">
        <v>13.674486047107015</v>
      </c>
      <c r="H17" s="7">
        <v>1988</v>
      </c>
      <c r="I17" s="8">
        <v>33.299999999999997</v>
      </c>
      <c r="J17" s="17">
        <v>-4.8</v>
      </c>
    </row>
    <row r="18" spans="2:10">
      <c r="B18" s="51">
        <v>1989</v>
      </c>
      <c r="C18" s="52">
        <v>13.635718381976448</v>
      </c>
      <c r="D18" s="53">
        <v>14</v>
      </c>
      <c r="E18" s="31">
        <v>2006</v>
      </c>
      <c r="F18" s="32">
        <v>13.652359831029186</v>
      </c>
      <c r="H18" s="7">
        <v>1989</v>
      </c>
      <c r="I18" s="8">
        <v>31.7</v>
      </c>
      <c r="J18" s="17">
        <v>-3.5</v>
      </c>
    </row>
    <row r="19" spans="2:10">
      <c r="B19" s="51">
        <v>1990</v>
      </c>
      <c r="C19" s="52">
        <v>13.855980542754738</v>
      </c>
      <c r="D19" s="53">
        <v>15</v>
      </c>
      <c r="E19" s="31">
        <v>1989</v>
      </c>
      <c r="F19" s="32">
        <v>13.635718381976448</v>
      </c>
      <c r="H19" s="7">
        <v>1990</v>
      </c>
      <c r="I19" s="8">
        <v>30.4</v>
      </c>
      <c r="J19" s="17">
        <v>-6.3</v>
      </c>
    </row>
    <row r="20" spans="2:10">
      <c r="B20" s="51">
        <v>1991</v>
      </c>
      <c r="C20" s="52">
        <v>12.189781746031747</v>
      </c>
      <c r="D20" s="53">
        <v>16</v>
      </c>
      <c r="E20" s="31">
        <v>1983</v>
      </c>
      <c r="F20" s="32">
        <v>13.618592549923195</v>
      </c>
      <c r="H20" s="7">
        <v>1991</v>
      </c>
      <c r="I20" s="8">
        <v>31.4</v>
      </c>
      <c r="J20" s="17">
        <v>-11.6</v>
      </c>
    </row>
    <row r="21" spans="2:10">
      <c r="B21" s="51">
        <v>1992</v>
      </c>
      <c r="C21" s="52">
        <v>13.816645346681497</v>
      </c>
      <c r="D21" s="53">
        <v>17</v>
      </c>
      <c r="E21" s="31">
        <v>1999</v>
      </c>
      <c r="F21" s="32">
        <v>13.596104710701487</v>
      </c>
      <c r="H21" s="7">
        <v>1992</v>
      </c>
      <c r="I21" s="8">
        <v>35.4</v>
      </c>
      <c r="J21" s="17">
        <v>-8.8000000000000007</v>
      </c>
    </row>
    <row r="22" spans="2:10">
      <c r="B22" s="51">
        <v>1993</v>
      </c>
      <c r="C22" s="52">
        <v>12.9909811827957</v>
      </c>
      <c r="D22" s="53">
        <v>18</v>
      </c>
      <c r="E22" s="31">
        <v>1998</v>
      </c>
      <c r="F22" s="32">
        <v>13.352283666154632</v>
      </c>
      <c r="H22" s="7">
        <v>1993</v>
      </c>
      <c r="I22" s="8">
        <v>32.700000000000003</v>
      </c>
      <c r="J22" s="17">
        <v>-15</v>
      </c>
    </row>
    <row r="23" spans="2:10">
      <c r="B23" s="51">
        <v>1994</v>
      </c>
      <c r="C23" s="52">
        <v>14.159740783410138</v>
      </c>
      <c r="D23" s="53">
        <v>19</v>
      </c>
      <c r="E23" s="31">
        <v>2013</v>
      </c>
      <c r="F23" s="32">
        <v>13.267952508960576</v>
      </c>
      <c r="H23" s="7">
        <v>1994</v>
      </c>
      <c r="I23" s="8">
        <v>35.700000000000003</v>
      </c>
      <c r="J23" s="17">
        <v>-7.9</v>
      </c>
    </row>
    <row r="24" spans="2:10">
      <c r="B24" s="51">
        <v>1995</v>
      </c>
      <c r="C24" s="52">
        <v>13.101869559651819</v>
      </c>
      <c r="D24" s="53">
        <v>20</v>
      </c>
      <c r="E24" s="31">
        <v>1995</v>
      </c>
      <c r="F24" s="32">
        <v>13.101869559651819</v>
      </c>
      <c r="H24" s="7">
        <v>1995</v>
      </c>
      <c r="I24" s="8">
        <v>31.2</v>
      </c>
      <c r="J24" s="17">
        <v>-8.8000000000000007</v>
      </c>
    </row>
    <row r="25" spans="2:10">
      <c r="B25" s="51">
        <v>1996</v>
      </c>
      <c r="C25" s="52">
        <v>11.05675565443085</v>
      </c>
      <c r="D25" s="53">
        <v>21</v>
      </c>
      <c r="E25" s="31">
        <v>2004</v>
      </c>
      <c r="F25" s="32">
        <v>13.036944135459152</v>
      </c>
      <c r="H25" s="7">
        <v>1996</v>
      </c>
      <c r="I25" s="8">
        <v>31.7</v>
      </c>
      <c r="J25" s="17">
        <v>-13.8</v>
      </c>
    </row>
    <row r="26" spans="2:10">
      <c r="B26" s="51">
        <v>1997</v>
      </c>
      <c r="C26" s="52">
        <v>12.048339093701998</v>
      </c>
      <c r="D26" s="53">
        <v>22</v>
      </c>
      <c r="E26" s="31">
        <v>1982</v>
      </c>
      <c r="F26" s="32">
        <v>13.011818996415771</v>
      </c>
      <c r="H26" s="7">
        <v>1997</v>
      </c>
      <c r="I26" s="8">
        <v>32.700000000000003</v>
      </c>
      <c r="J26" s="17">
        <v>-11.4</v>
      </c>
    </row>
    <row r="27" spans="2:10">
      <c r="B27" s="51">
        <v>1998</v>
      </c>
      <c r="C27" s="52">
        <v>13.352283666154632</v>
      </c>
      <c r="D27" s="53">
        <v>23</v>
      </c>
      <c r="E27" s="31">
        <v>1993</v>
      </c>
      <c r="F27" s="32">
        <v>12.9909811827957</v>
      </c>
      <c r="H27" s="7">
        <v>1998</v>
      </c>
      <c r="I27" s="8">
        <v>33.200000000000003</v>
      </c>
      <c r="J27" s="17">
        <v>-7.3</v>
      </c>
    </row>
    <row r="28" spans="2:10">
      <c r="B28" s="51">
        <v>1999</v>
      </c>
      <c r="C28" s="52">
        <v>13.596104710701487</v>
      </c>
      <c r="D28" s="53">
        <v>24</v>
      </c>
      <c r="E28" s="31">
        <v>1988</v>
      </c>
      <c r="F28" s="32">
        <v>12.94150692127055</v>
      </c>
      <c r="H28" s="7">
        <v>1999</v>
      </c>
      <c r="I28" s="8">
        <v>31.2</v>
      </c>
      <c r="J28" s="17">
        <v>-7.7</v>
      </c>
    </row>
    <row r="29" spans="2:10">
      <c r="B29" s="51">
        <v>2000</v>
      </c>
      <c r="C29" s="52">
        <v>14.707854406130268</v>
      </c>
      <c r="D29" s="53">
        <v>25</v>
      </c>
      <c r="E29" s="31">
        <v>2001</v>
      </c>
      <c r="F29" s="32">
        <v>12.761863159242189</v>
      </c>
      <c r="H29" s="7">
        <v>2000</v>
      </c>
      <c r="I29" s="8">
        <v>33.9</v>
      </c>
      <c r="J29" s="17">
        <v>-8.1999999999999993</v>
      </c>
    </row>
    <row r="30" spans="2:10">
      <c r="B30" s="51">
        <v>2001</v>
      </c>
      <c r="C30" s="52">
        <v>12.761863159242189</v>
      </c>
      <c r="D30" s="53">
        <v>26</v>
      </c>
      <c r="E30" s="31">
        <v>2005</v>
      </c>
      <c r="F30" s="32">
        <v>12.759822708653353</v>
      </c>
      <c r="H30" s="7">
        <v>2001</v>
      </c>
      <c r="I30" s="8">
        <v>32.4</v>
      </c>
      <c r="J30" s="17">
        <v>-11</v>
      </c>
    </row>
    <row r="31" spans="2:10">
      <c r="B31" s="51">
        <v>2002</v>
      </c>
      <c r="C31" s="52">
        <v>13.905029441884281</v>
      </c>
      <c r="D31" s="53">
        <v>27</v>
      </c>
      <c r="E31" s="31">
        <v>1977</v>
      </c>
      <c r="F31" s="32">
        <v>12.687740015360982</v>
      </c>
      <c r="H31" s="7">
        <v>2002</v>
      </c>
      <c r="I31" s="8">
        <v>32.5</v>
      </c>
      <c r="J31" s="17">
        <v>-12</v>
      </c>
    </row>
    <row r="32" spans="2:10">
      <c r="B32" s="51">
        <v>2003</v>
      </c>
      <c r="C32" s="52">
        <v>13.674486047107015</v>
      </c>
      <c r="D32" s="53">
        <v>28</v>
      </c>
      <c r="E32" s="31">
        <v>2010</v>
      </c>
      <c r="F32" s="32">
        <v>12.440784050179211</v>
      </c>
      <c r="H32" s="7">
        <v>2003</v>
      </c>
      <c r="I32" s="8">
        <v>33.700000000000003</v>
      </c>
      <c r="J32" s="17">
        <v>-12.9</v>
      </c>
    </row>
    <row r="33" spans="2:10">
      <c r="B33" s="51">
        <v>2004</v>
      </c>
      <c r="C33" s="52">
        <v>13.036944135459152</v>
      </c>
      <c r="D33" s="53">
        <v>29</v>
      </c>
      <c r="E33" s="31">
        <v>1981</v>
      </c>
      <c r="F33" s="32">
        <v>12.350396825396826</v>
      </c>
      <c r="H33" s="7">
        <v>2004</v>
      </c>
      <c r="I33" s="8">
        <v>32.700000000000003</v>
      </c>
      <c r="J33" s="17">
        <v>-8.4</v>
      </c>
    </row>
    <row r="34" spans="2:10">
      <c r="B34" s="51">
        <v>2005</v>
      </c>
      <c r="C34" s="52">
        <v>12.759822708653353</v>
      </c>
      <c r="D34" s="53">
        <v>30</v>
      </c>
      <c r="E34" s="31">
        <v>1979</v>
      </c>
      <c r="F34" s="32">
        <v>12.331239759344596</v>
      </c>
      <c r="H34" s="7">
        <v>2005</v>
      </c>
      <c r="I34" s="8">
        <v>33.4</v>
      </c>
      <c r="J34" s="17">
        <v>-6.5</v>
      </c>
    </row>
    <row r="35" spans="2:10">
      <c r="B35" s="51">
        <v>2006</v>
      </c>
      <c r="C35" s="52">
        <v>13.652359831029186</v>
      </c>
      <c r="D35" s="53">
        <v>31</v>
      </c>
      <c r="E35" s="31">
        <v>1991</v>
      </c>
      <c r="F35" s="32">
        <v>12.189781746031747</v>
      </c>
      <c r="H35" s="7">
        <v>2006</v>
      </c>
      <c r="I35" s="8">
        <v>34.299999999999997</v>
      </c>
      <c r="J35" s="17">
        <v>-14.6</v>
      </c>
    </row>
    <row r="36" spans="2:10">
      <c r="B36" s="51">
        <v>2007</v>
      </c>
      <c r="C36" s="52">
        <v>14.267263184843832</v>
      </c>
      <c r="D36" s="53">
        <v>32</v>
      </c>
      <c r="E36" s="31">
        <v>1976</v>
      </c>
      <c r="F36" s="32">
        <v>12.166385799035966</v>
      </c>
      <c r="H36" s="7">
        <v>2007</v>
      </c>
      <c r="I36" s="25">
        <v>36.200000000000003</v>
      </c>
      <c r="J36" s="17">
        <v>-5.0999999999999996</v>
      </c>
    </row>
    <row r="37" spans="2:10">
      <c r="B37" s="51">
        <v>2008</v>
      </c>
      <c r="C37" s="52">
        <v>14.468010752688171</v>
      </c>
      <c r="D37" s="53">
        <v>33</v>
      </c>
      <c r="E37" s="31">
        <v>1986</v>
      </c>
      <c r="F37" s="32">
        <v>12.15603238607271</v>
      </c>
      <c r="H37" s="7">
        <v>2008</v>
      </c>
      <c r="I37" s="8">
        <v>30.8</v>
      </c>
      <c r="J37" s="17">
        <v>-5.2</v>
      </c>
    </row>
    <row r="38" spans="2:10">
      <c r="B38" s="51">
        <v>2009</v>
      </c>
      <c r="C38" s="52">
        <v>13.735161930363544</v>
      </c>
      <c r="D38" s="53">
        <v>34</v>
      </c>
      <c r="E38" s="31">
        <v>1997</v>
      </c>
      <c r="F38" s="62">
        <v>12.048339093701998</v>
      </c>
      <c r="H38" s="7">
        <v>2009</v>
      </c>
      <c r="I38" s="8">
        <v>32.6</v>
      </c>
      <c r="J38" s="17">
        <v>-12</v>
      </c>
    </row>
    <row r="39" spans="2:10">
      <c r="B39" s="51">
        <v>2010</v>
      </c>
      <c r="C39" s="52">
        <v>12.440784050179211</v>
      </c>
      <c r="D39" s="53">
        <v>35</v>
      </c>
      <c r="E39" s="31">
        <v>1984</v>
      </c>
      <c r="F39" s="62">
        <v>11.979323322209863</v>
      </c>
      <c r="H39" s="7">
        <v>2010</v>
      </c>
      <c r="I39" s="8">
        <v>34.799999999999997</v>
      </c>
      <c r="J39" s="17">
        <v>-12.6</v>
      </c>
    </row>
    <row r="40" spans="2:10">
      <c r="B40" s="51">
        <v>2011</v>
      </c>
      <c r="C40" s="52">
        <v>14.088690476190477</v>
      </c>
      <c r="D40" s="53">
        <v>36</v>
      </c>
      <c r="E40" s="31">
        <v>1978</v>
      </c>
      <c r="F40" s="62">
        <v>11.542149897593445</v>
      </c>
      <c r="H40" s="7">
        <v>2011</v>
      </c>
      <c r="I40" s="8">
        <v>32.700000000000003</v>
      </c>
      <c r="J40" s="17">
        <v>-7.5</v>
      </c>
    </row>
    <row r="41" spans="2:10">
      <c r="B41" s="51">
        <v>2012</v>
      </c>
      <c r="C41" s="52">
        <v>14.296836917562723</v>
      </c>
      <c r="D41" s="53">
        <v>37</v>
      </c>
      <c r="E41" s="31">
        <v>1985</v>
      </c>
      <c r="F41" s="62">
        <v>11.532418714797744</v>
      </c>
      <c r="H41" s="7">
        <v>2012</v>
      </c>
      <c r="I41" s="8">
        <v>34.799999999999997</v>
      </c>
      <c r="J41" s="17">
        <v>-13.2</v>
      </c>
    </row>
    <row r="42" spans="2:10">
      <c r="B42" s="51">
        <v>2013</v>
      </c>
      <c r="C42" s="52">
        <v>13.267952508960576</v>
      </c>
      <c r="D42" s="53">
        <v>38</v>
      </c>
      <c r="E42" s="31">
        <v>1987</v>
      </c>
      <c r="F42" s="62">
        <v>11.526664106502816</v>
      </c>
      <c r="H42" s="7">
        <v>2013</v>
      </c>
      <c r="I42" s="8">
        <v>35.5</v>
      </c>
      <c r="J42" s="17">
        <v>-5.9</v>
      </c>
    </row>
    <row r="43" spans="2:10">
      <c r="B43" s="51">
        <v>2014</v>
      </c>
      <c r="C43" s="52">
        <v>14.526801075268816</v>
      </c>
      <c r="D43" s="53">
        <v>39</v>
      </c>
      <c r="E43" s="31">
        <v>1996</v>
      </c>
      <c r="F43" s="62">
        <v>11.05675565443085</v>
      </c>
      <c r="H43" s="7">
        <v>2014</v>
      </c>
      <c r="I43" s="8">
        <v>32.200000000000003</v>
      </c>
      <c r="J43" s="17">
        <v>-8.9</v>
      </c>
    </row>
    <row r="44" spans="2:10" ht="13.5" thickBot="1">
      <c r="B44" s="54">
        <v>2015</v>
      </c>
      <c r="C44" s="55">
        <v>14.810303379416283</v>
      </c>
      <c r="D44" s="56">
        <v>40</v>
      </c>
      <c r="E44" s="33">
        <v>1980</v>
      </c>
      <c r="F44" s="63">
        <v>10.835644141638857</v>
      </c>
      <c r="H44" s="10">
        <v>2015</v>
      </c>
      <c r="I44" s="11">
        <v>35.1</v>
      </c>
      <c r="J44" s="15">
        <v>-2.9</v>
      </c>
    </row>
    <row r="45" spans="2:10" ht="13.5" thickBot="1">
      <c r="E45" t="s">
        <v>4</v>
      </c>
      <c r="F45" s="1">
        <f>AVERAGE(F5:F44)</f>
        <v>13.072106952720841</v>
      </c>
      <c r="H45" s="69" t="s">
        <v>58</v>
      </c>
      <c r="I45" s="70">
        <f>MAX(I5:I44)</f>
        <v>36.200000000000003</v>
      </c>
      <c r="J45" s="71">
        <f>MIN(J5:J44)</f>
        <v>-19</v>
      </c>
    </row>
    <row r="46" spans="2:10">
      <c r="E46" t="s">
        <v>6</v>
      </c>
      <c r="F46" s="1">
        <f>STDEV(F5:F44)</f>
        <v>1.0327787258962888</v>
      </c>
      <c r="I46" s="38">
        <v>39283</v>
      </c>
      <c r="J46" s="38">
        <v>31789</v>
      </c>
    </row>
    <row r="47" spans="2:10">
      <c r="D47" t="s">
        <v>7</v>
      </c>
      <c r="F47" s="2">
        <f>F45+F46</f>
        <v>14.10488567861713</v>
      </c>
    </row>
    <row r="48" spans="2:10">
      <c r="D48" t="s">
        <v>8</v>
      </c>
      <c r="F48" s="3">
        <f>F45-F46</f>
        <v>12.039328226824551</v>
      </c>
    </row>
  </sheetData>
  <sortState ref="H5:J44">
    <sortCondition ref="H5:H4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48"/>
  <sheetViews>
    <sheetView topLeftCell="A3" workbookViewId="0">
      <selection activeCell="B4" sqref="B4:C44"/>
    </sheetView>
  </sheetViews>
  <sheetFormatPr defaultRowHeight="12.75"/>
  <sheetData>
    <row r="1" spans="2:11">
      <c r="B1" s="29" t="s">
        <v>27</v>
      </c>
    </row>
    <row r="2" spans="2:11">
      <c r="B2" t="s">
        <v>10</v>
      </c>
    </row>
    <row r="3" spans="2:11" ht="13.5" thickBot="1">
      <c r="D3" t="s">
        <v>9</v>
      </c>
      <c r="J3" s="1"/>
    </row>
    <row r="4" spans="2:11" ht="13.5" thickBot="1">
      <c r="B4" s="18" t="s">
        <v>0</v>
      </c>
      <c r="C4" s="19" t="s">
        <v>11</v>
      </c>
      <c r="D4" s="34" t="s">
        <v>12</v>
      </c>
      <c r="E4" s="21" t="s">
        <v>0</v>
      </c>
      <c r="F4" s="22" t="s">
        <v>11</v>
      </c>
      <c r="I4" s="4"/>
      <c r="J4" s="5" t="s">
        <v>20</v>
      </c>
      <c r="K4" s="6" t="s">
        <v>62</v>
      </c>
    </row>
    <row r="5" spans="2:11">
      <c r="B5" s="47">
        <v>1976</v>
      </c>
      <c r="C5" s="48">
        <v>1.014314979606971</v>
      </c>
      <c r="D5" s="49">
        <v>1</v>
      </c>
      <c r="E5" s="30">
        <v>2014</v>
      </c>
      <c r="F5" s="64">
        <v>4.0755171530977981</v>
      </c>
      <c r="I5" s="7">
        <v>2015</v>
      </c>
      <c r="J5" s="83">
        <v>20</v>
      </c>
      <c r="K5" s="37">
        <v>-17.3</v>
      </c>
    </row>
    <row r="6" spans="2:11">
      <c r="B6" s="51">
        <v>1977</v>
      </c>
      <c r="C6" s="52">
        <v>2.5464400921658985</v>
      </c>
      <c r="D6" s="53">
        <v>2</v>
      </c>
      <c r="E6" s="31">
        <v>2000</v>
      </c>
      <c r="F6" s="65">
        <v>3.7144169447534292</v>
      </c>
      <c r="I6" s="7">
        <v>2014</v>
      </c>
      <c r="J6" s="83">
        <v>18.3</v>
      </c>
      <c r="K6" s="37">
        <v>-25.1</v>
      </c>
    </row>
    <row r="7" spans="2:11">
      <c r="B7" s="51">
        <v>1978</v>
      </c>
      <c r="C7" s="52">
        <v>1.4522561443932407</v>
      </c>
      <c r="D7" s="53">
        <v>3</v>
      </c>
      <c r="E7" s="31">
        <v>2013</v>
      </c>
      <c r="F7" s="65">
        <v>3.642031490015361</v>
      </c>
      <c r="I7" s="7">
        <v>2013</v>
      </c>
      <c r="J7" s="25">
        <v>25.8</v>
      </c>
      <c r="K7" s="37">
        <v>-16.2</v>
      </c>
    </row>
    <row r="8" spans="2:11">
      <c r="B8" s="51">
        <v>1979</v>
      </c>
      <c r="C8" s="52">
        <v>1.4734555811571932</v>
      </c>
      <c r="D8" s="53">
        <v>4</v>
      </c>
      <c r="E8" s="31">
        <v>2012</v>
      </c>
      <c r="F8" s="65">
        <v>3.39132060313929</v>
      </c>
      <c r="I8" s="7">
        <v>2012</v>
      </c>
      <c r="J8" s="83">
        <v>20.2</v>
      </c>
      <c r="K8" s="37">
        <v>-25.3</v>
      </c>
    </row>
    <row r="9" spans="2:11">
      <c r="B9" s="51">
        <v>1980</v>
      </c>
      <c r="C9" s="52">
        <v>0.766671301446051</v>
      </c>
      <c r="D9" s="53">
        <v>5</v>
      </c>
      <c r="E9" s="31">
        <v>1999</v>
      </c>
      <c r="F9" s="65">
        <v>3.1878213005632361</v>
      </c>
      <c r="I9" s="7">
        <v>2011</v>
      </c>
      <c r="J9" s="83">
        <v>17.8</v>
      </c>
      <c r="K9" s="37">
        <v>-18.2</v>
      </c>
    </row>
    <row r="10" spans="2:11">
      <c r="B10" s="51">
        <v>1981</v>
      </c>
      <c r="C10" s="52">
        <v>1.4419975678443417</v>
      </c>
      <c r="D10" s="53">
        <v>6</v>
      </c>
      <c r="E10" s="31">
        <v>2002</v>
      </c>
      <c r="F10" s="65">
        <v>3.1773591909882231</v>
      </c>
      <c r="I10" s="7">
        <v>2010</v>
      </c>
      <c r="J10" s="83">
        <v>20.100000000000001</v>
      </c>
      <c r="K10" s="37">
        <v>-23.9</v>
      </c>
    </row>
    <row r="11" spans="2:11">
      <c r="B11" s="51">
        <v>1982</v>
      </c>
      <c r="C11" s="52">
        <v>1.7263588069636453</v>
      </c>
      <c r="D11" s="53">
        <v>7</v>
      </c>
      <c r="E11" s="31">
        <v>2007</v>
      </c>
      <c r="F11" s="65">
        <v>3.1478961853558629</v>
      </c>
      <c r="I11" s="7">
        <v>2009</v>
      </c>
      <c r="J11" s="83">
        <v>21.8</v>
      </c>
      <c r="K11" s="37">
        <v>-19.2</v>
      </c>
    </row>
    <row r="12" spans="2:11">
      <c r="B12" s="51">
        <v>1983</v>
      </c>
      <c r="C12" s="52">
        <v>2.2023220686123897</v>
      </c>
      <c r="D12" s="53">
        <v>8</v>
      </c>
      <c r="E12" s="31">
        <v>2015</v>
      </c>
      <c r="F12" s="65">
        <v>3.1290732206861231</v>
      </c>
      <c r="I12" s="7">
        <v>2008</v>
      </c>
      <c r="J12" s="83">
        <v>18.399999999999999</v>
      </c>
      <c r="K12" s="37">
        <v>-18</v>
      </c>
    </row>
    <row r="13" spans="2:11">
      <c r="B13" s="51">
        <v>1984</v>
      </c>
      <c r="C13" s="52">
        <v>1.0432010876282287</v>
      </c>
      <c r="D13" s="53">
        <v>9</v>
      </c>
      <c r="E13" s="31">
        <v>2008</v>
      </c>
      <c r="F13" s="32">
        <v>2.8930677163338459</v>
      </c>
      <c r="I13" s="7">
        <v>2007</v>
      </c>
      <c r="J13" s="83">
        <v>19.8</v>
      </c>
      <c r="K13" s="37">
        <v>-12.8</v>
      </c>
    </row>
    <row r="14" spans="2:11">
      <c r="B14" s="51">
        <v>1985</v>
      </c>
      <c r="C14" s="52">
        <v>0.47222958269329213</v>
      </c>
      <c r="D14" s="53">
        <v>10</v>
      </c>
      <c r="E14" s="31">
        <v>2001</v>
      </c>
      <c r="F14" s="32">
        <v>2.597662570404506</v>
      </c>
      <c r="I14" s="7">
        <v>2006</v>
      </c>
      <c r="J14" s="83">
        <v>16.5</v>
      </c>
      <c r="K14" s="37">
        <v>-31.3</v>
      </c>
    </row>
    <row r="15" spans="2:11">
      <c r="B15" s="51">
        <v>1986</v>
      </c>
      <c r="C15" s="52">
        <v>1.0661379928315409</v>
      </c>
      <c r="D15" s="53">
        <v>11</v>
      </c>
      <c r="E15" s="31">
        <v>1998</v>
      </c>
      <c r="F15" s="32">
        <v>2.5786405529953917</v>
      </c>
      <c r="I15" s="7">
        <v>2005</v>
      </c>
      <c r="J15" s="83">
        <v>20</v>
      </c>
      <c r="K15" s="37">
        <v>-25.6</v>
      </c>
    </row>
    <row r="16" spans="2:11">
      <c r="B16" s="51">
        <v>1987</v>
      </c>
      <c r="C16" s="52">
        <v>0.83578084997439828</v>
      </c>
      <c r="D16" s="53">
        <v>12</v>
      </c>
      <c r="E16" s="31">
        <v>1977</v>
      </c>
      <c r="F16" s="32">
        <v>2.5464400921658985</v>
      </c>
      <c r="I16" s="7">
        <v>2004</v>
      </c>
      <c r="J16" s="83">
        <v>21</v>
      </c>
      <c r="K16" s="37">
        <v>-22.6</v>
      </c>
    </row>
    <row r="17" spans="2:11">
      <c r="B17" s="51">
        <v>1988</v>
      </c>
      <c r="C17" s="52">
        <v>1.7337730194042766</v>
      </c>
      <c r="D17" s="53">
        <v>13</v>
      </c>
      <c r="E17" s="31">
        <v>2004</v>
      </c>
      <c r="F17" s="32">
        <v>2.5240232974910399</v>
      </c>
      <c r="I17" s="7">
        <v>2003</v>
      </c>
      <c r="J17" s="83">
        <v>17.600000000000001</v>
      </c>
      <c r="K17" s="37">
        <v>-25.4</v>
      </c>
    </row>
    <row r="18" spans="2:11">
      <c r="B18" s="51">
        <v>1989</v>
      </c>
      <c r="C18" s="52">
        <v>1.9995820532514077</v>
      </c>
      <c r="D18" s="53">
        <v>14</v>
      </c>
      <c r="E18" s="31">
        <v>2011</v>
      </c>
      <c r="F18" s="32">
        <v>2.4473444700460831</v>
      </c>
      <c r="I18" s="7">
        <v>2002</v>
      </c>
      <c r="J18" s="83">
        <v>17.2</v>
      </c>
      <c r="K18" s="37">
        <v>-24.4</v>
      </c>
    </row>
    <row r="19" spans="2:11">
      <c r="B19" s="51">
        <v>1990</v>
      </c>
      <c r="C19" s="52">
        <v>1.6354672299027138</v>
      </c>
      <c r="D19" s="53">
        <v>15</v>
      </c>
      <c r="E19" s="31">
        <v>2009</v>
      </c>
      <c r="F19" s="32">
        <v>2.3856579621095748</v>
      </c>
      <c r="I19" s="7">
        <v>2001</v>
      </c>
      <c r="J19" s="83">
        <v>19.600000000000001</v>
      </c>
      <c r="K19" s="37">
        <v>-24.4</v>
      </c>
    </row>
    <row r="20" spans="2:11">
      <c r="B20" s="51">
        <v>1991</v>
      </c>
      <c r="C20" s="52">
        <v>0.404131464413722</v>
      </c>
      <c r="D20" s="53">
        <v>16</v>
      </c>
      <c r="E20" s="31">
        <v>1994</v>
      </c>
      <c r="F20" s="32">
        <v>2.2370321300563241</v>
      </c>
      <c r="I20" s="7">
        <v>2000</v>
      </c>
      <c r="J20" s="83">
        <v>20.100000000000001</v>
      </c>
      <c r="K20" s="37">
        <v>-16.600000000000001</v>
      </c>
    </row>
    <row r="21" spans="2:11">
      <c r="B21" s="51">
        <v>1992</v>
      </c>
      <c r="C21" s="52">
        <v>1.27348875293536</v>
      </c>
      <c r="D21" s="53">
        <v>17</v>
      </c>
      <c r="E21" s="31">
        <v>1983</v>
      </c>
      <c r="F21" s="32">
        <v>2.2023220686123897</v>
      </c>
      <c r="I21" s="7">
        <v>1999</v>
      </c>
      <c r="J21" s="83">
        <v>20.2</v>
      </c>
      <c r="K21" s="37">
        <v>-20.6</v>
      </c>
    </row>
    <row r="22" spans="2:11">
      <c r="B22" s="51">
        <v>1993</v>
      </c>
      <c r="C22" s="52">
        <v>0.65585381464413672</v>
      </c>
      <c r="D22" s="53">
        <v>18</v>
      </c>
      <c r="E22" s="31">
        <v>1995</v>
      </c>
      <c r="F22" s="32">
        <v>2.1374494367639527</v>
      </c>
      <c r="I22" s="7">
        <v>1998</v>
      </c>
      <c r="J22" s="83">
        <v>20.2</v>
      </c>
      <c r="K22" s="37">
        <v>-28.2</v>
      </c>
    </row>
    <row r="23" spans="2:11">
      <c r="B23" s="51">
        <v>1994</v>
      </c>
      <c r="C23" s="52">
        <v>2.2370321300563241</v>
      </c>
      <c r="D23" s="53">
        <v>19</v>
      </c>
      <c r="E23" s="31">
        <v>2006</v>
      </c>
      <c r="F23" s="32">
        <v>2.0548489503328216</v>
      </c>
      <c r="I23" s="7">
        <v>1997</v>
      </c>
      <c r="J23" s="83">
        <v>19.3</v>
      </c>
      <c r="K23" s="37">
        <v>-21.3</v>
      </c>
    </row>
    <row r="24" spans="2:11">
      <c r="B24" s="51">
        <v>1995</v>
      </c>
      <c r="C24" s="52">
        <v>2.1374494367639527</v>
      </c>
      <c r="D24" s="53">
        <v>20</v>
      </c>
      <c r="E24" s="31">
        <v>1989</v>
      </c>
      <c r="F24" s="32">
        <v>1.9995820532514077</v>
      </c>
      <c r="I24" s="7">
        <v>1996</v>
      </c>
      <c r="J24" s="83">
        <v>16.899999999999999</v>
      </c>
      <c r="K24" s="37">
        <v>-33</v>
      </c>
    </row>
    <row r="25" spans="2:11">
      <c r="B25" s="51">
        <v>1996</v>
      </c>
      <c r="C25" s="52">
        <v>0.6687334692868615</v>
      </c>
      <c r="D25" s="53">
        <v>21</v>
      </c>
      <c r="E25" s="31">
        <v>2010</v>
      </c>
      <c r="F25" s="32">
        <v>1.9657002048131087</v>
      </c>
      <c r="I25" s="7">
        <v>1995</v>
      </c>
      <c r="J25" s="83">
        <v>17.5</v>
      </c>
      <c r="K25" s="37">
        <v>-22.1</v>
      </c>
    </row>
    <row r="26" spans="2:11">
      <c r="B26" s="51">
        <v>1997</v>
      </c>
      <c r="C26" s="52">
        <v>1.0872689452124937</v>
      </c>
      <c r="D26" s="53">
        <v>22</v>
      </c>
      <c r="E26" s="31">
        <v>1988</v>
      </c>
      <c r="F26" s="32">
        <v>1.7337730194042766</v>
      </c>
      <c r="I26" s="7">
        <v>1994</v>
      </c>
      <c r="J26" s="83">
        <v>16.5</v>
      </c>
      <c r="K26" s="37">
        <v>-23.3</v>
      </c>
    </row>
    <row r="27" spans="2:11">
      <c r="B27" s="51">
        <v>1998</v>
      </c>
      <c r="C27" s="52">
        <v>2.5786405529953917</v>
      </c>
      <c r="D27" s="53">
        <v>23</v>
      </c>
      <c r="E27" s="31">
        <v>1982</v>
      </c>
      <c r="F27" s="32">
        <v>1.7263588069636453</v>
      </c>
      <c r="I27" s="7">
        <v>1993</v>
      </c>
      <c r="J27" s="83">
        <v>17.2</v>
      </c>
      <c r="K27" s="37">
        <v>-27</v>
      </c>
    </row>
    <row r="28" spans="2:11">
      <c r="B28" s="51">
        <v>1999</v>
      </c>
      <c r="C28" s="52">
        <v>3.1878213005632361</v>
      </c>
      <c r="D28" s="53">
        <v>24</v>
      </c>
      <c r="E28" s="31">
        <v>2003</v>
      </c>
      <c r="F28" s="32">
        <v>1.6655030721966206</v>
      </c>
      <c r="I28" s="7">
        <v>1992</v>
      </c>
      <c r="J28" s="83">
        <v>17.100000000000001</v>
      </c>
      <c r="K28" s="37">
        <v>-18.3</v>
      </c>
    </row>
    <row r="29" spans="2:11">
      <c r="B29" s="51">
        <v>2000</v>
      </c>
      <c r="C29" s="52">
        <v>3.7144169447534292</v>
      </c>
      <c r="D29" s="53">
        <v>25</v>
      </c>
      <c r="E29" s="31">
        <v>1990</v>
      </c>
      <c r="F29" s="32">
        <v>1.6354672299027138</v>
      </c>
      <c r="I29" s="7">
        <v>1991</v>
      </c>
      <c r="J29" s="83">
        <v>17.100000000000001</v>
      </c>
      <c r="K29" s="37">
        <v>-29</v>
      </c>
    </row>
    <row r="30" spans="2:11">
      <c r="B30" s="51">
        <v>2001</v>
      </c>
      <c r="C30" s="52">
        <v>2.597662570404506</v>
      </c>
      <c r="D30" s="53">
        <v>26</v>
      </c>
      <c r="E30" s="31">
        <v>2005</v>
      </c>
      <c r="F30" s="32">
        <v>1.5521006144393237</v>
      </c>
      <c r="I30" s="7">
        <v>1990</v>
      </c>
      <c r="J30" s="83">
        <v>20.399999999999999</v>
      </c>
      <c r="K30" s="37">
        <v>-16.3</v>
      </c>
    </row>
    <row r="31" spans="2:11">
      <c r="B31" s="51">
        <v>2002</v>
      </c>
      <c r="C31" s="52">
        <v>3.1773591909882231</v>
      </c>
      <c r="D31" s="53">
        <v>27</v>
      </c>
      <c r="E31" s="31">
        <v>1979</v>
      </c>
      <c r="F31" s="32">
        <v>1.4734555811571932</v>
      </c>
      <c r="I31" s="7">
        <v>1989</v>
      </c>
      <c r="J31" s="83">
        <v>16.5</v>
      </c>
      <c r="K31" s="37">
        <v>-20.100000000000001</v>
      </c>
    </row>
    <row r="32" spans="2:11">
      <c r="B32" s="51">
        <v>2003</v>
      </c>
      <c r="C32" s="52">
        <v>1.6655030721966206</v>
      </c>
      <c r="D32" s="53">
        <v>28</v>
      </c>
      <c r="E32" s="31">
        <v>1978</v>
      </c>
      <c r="F32" s="32">
        <v>1.4522561443932407</v>
      </c>
      <c r="I32" s="7">
        <v>1988</v>
      </c>
      <c r="J32" s="83">
        <v>15</v>
      </c>
      <c r="K32" s="37">
        <v>-21.9</v>
      </c>
    </row>
    <row r="33" spans="2:11">
      <c r="B33" s="51">
        <v>2004</v>
      </c>
      <c r="C33" s="52">
        <v>2.5240232974910399</v>
      </c>
      <c r="D33" s="53">
        <v>29</v>
      </c>
      <c r="E33" s="31">
        <v>1981</v>
      </c>
      <c r="F33" s="32">
        <v>1.4419975678443417</v>
      </c>
      <c r="I33" s="7">
        <v>1987</v>
      </c>
      <c r="J33" s="83">
        <v>20.100000000000001</v>
      </c>
      <c r="K33" s="32">
        <v>-29.7</v>
      </c>
    </row>
    <row r="34" spans="2:11">
      <c r="B34" s="51">
        <v>2005</v>
      </c>
      <c r="C34" s="52">
        <v>1.5521006144393237</v>
      </c>
      <c r="D34" s="53">
        <v>30</v>
      </c>
      <c r="E34" s="31">
        <v>1992</v>
      </c>
      <c r="F34" s="32">
        <v>1.27348875293536</v>
      </c>
      <c r="I34" s="7">
        <v>1986</v>
      </c>
      <c r="J34" s="80">
        <v>24.3</v>
      </c>
      <c r="K34" s="37">
        <v>-29</v>
      </c>
    </row>
    <row r="35" spans="2:11">
      <c r="B35" s="51">
        <v>2006</v>
      </c>
      <c r="C35" s="52">
        <v>2.0548489503328216</v>
      </c>
      <c r="D35" s="53">
        <v>31</v>
      </c>
      <c r="E35" s="31">
        <v>1997</v>
      </c>
      <c r="F35" s="32">
        <v>1.0872689452124937</v>
      </c>
      <c r="I35" s="7">
        <v>1985</v>
      </c>
      <c r="J35" s="83">
        <v>19</v>
      </c>
      <c r="K35" s="85">
        <v>-33.299999999999997</v>
      </c>
    </row>
    <row r="36" spans="2:11">
      <c r="B36" s="51">
        <v>2007</v>
      </c>
      <c r="C36" s="52">
        <v>3.1478961853558629</v>
      </c>
      <c r="D36" s="53">
        <v>32</v>
      </c>
      <c r="E36" s="31">
        <v>1986</v>
      </c>
      <c r="F36" s="32">
        <v>1.0661379928315409</v>
      </c>
      <c r="I36" s="7">
        <v>1984</v>
      </c>
      <c r="J36" s="83">
        <v>23</v>
      </c>
      <c r="K36" s="37">
        <v>-23</v>
      </c>
    </row>
    <row r="37" spans="2:11">
      <c r="B37" s="51">
        <v>2008</v>
      </c>
      <c r="C37" s="52">
        <v>2.8930677163338459</v>
      </c>
      <c r="D37" s="53">
        <v>33</v>
      </c>
      <c r="E37" s="31">
        <v>1984</v>
      </c>
      <c r="F37" s="62">
        <v>1.0432010876282287</v>
      </c>
      <c r="I37" s="7">
        <v>1983</v>
      </c>
      <c r="J37" s="83">
        <v>20.6</v>
      </c>
      <c r="K37" s="37">
        <v>-26</v>
      </c>
    </row>
    <row r="38" spans="2:11">
      <c r="B38" s="51">
        <v>2009</v>
      </c>
      <c r="C38" s="52">
        <v>2.3856579621095748</v>
      </c>
      <c r="D38" s="53">
        <v>34</v>
      </c>
      <c r="E38" s="31">
        <v>1976</v>
      </c>
      <c r="F38" s="62">
        <v>1.014314979606971</v>
      </c>
      <c r="I38" s="7">
        <v>1982</v>
      </c>
      <c r="J38" s="83">
        <v>20.100000000000001</v>
      </c>
      <c r="K38" s="37">
        <v>-24.2</v>
      </c>
    </row>
    <row r="39" spans="2:11">
      <c r="B39" s="51">
        <v>2010</v>
      </c>
      <c r="C39" s="52">
        <v>1.9657002048131087</v>
      </c>
      <c r="D39" s="53">
        <v>35</v>
      </c>
      <c r="E39" s="31">
        <v>1987</v>
      </c>
      <c r="F39" s="62">
        <v>0.83578084997439828</v>
      </c>
      <c r="I39" s="7">
        <v>1981</v>
      </c>
      <c r="J39" s="83">
        <v>18</v>
      </c>
      <c r="K39" s="37">
        <v>-28</v>
      </c>
    </row>
    <row r="40" spans="2:11">
      <c r="B40" s="51">
        <v>2011</v>
      </c>
      <c r="C40" s="52">
        <v>2.4473444700460831</v>
      </c>
      <c r="D40" s="53">
        <v>36</v>
      </c>
      <c r="E40" s="31">
        <v>1980</v>
      </c>
      <c r="F40" s="62">
        <v>0.766671301446051</v>
      </c>
      <c r="I40" s="7">
        <v>1980</v>
      </c>
      <c r="J40" s="83">
        <v>18</v>
      </c>
      <c r="K40" s="37">
        <v>-25</v>
      </c>
    </row>
    <row r="41" spans="2:11">
      <c r="B41" s="51">
        <v>2012</v>
      </c>
      <c r="C41" s="52">
        <v>3.39132060313929</v>
      </c>
      <c r="D41" s="53">
        <v>37</v>
      </c>
      <c r="E41" s="31">
        <v>1996</v>
      </c>
      <c r="F41" s="62">
        <v>0.6687334692868615</v>
      </c>
      <c r="I41" s="7">
        <v>1979</v>
      </c>
      <c r="J41" s="83">
        <v>17.100000000000001</v>
      </c>
      <c r="K41" s="37">
        <v>-21.7</v>
      </c>
    </row>
    <row r="42" spans="2:11">
      <c r="B42" s="51">
        <v>2013</v>
      </c>
      <c r="C42" s="52">
        <v>3.642031490015361</v>
      </c>
      <c r="D42" s="53">
        <v>38</v>
      </c>
      <c r="E42" s="31">
        <v>1993</v>
      </c>
      <c r="F42" s="62">
        <v>0.65585381464413672</v>
      </c>
      <c r="I42" s="7">
        <v>1978</v>
      </c>
      <c r="J42" s="83">
        <v>20.100000000000001</v>
      </c>
      <c r="K42" s="37">
        <v>-22.4</v>
      </c>
    </row>
    <row r="43" spans="2:11">
      <c r="B43" s="51">
        <v>2014</v>
      </c>
      <c r="C43" s="52">
        <v>4.0755171530977981</v>
      </c>
      <c r="D43" s="53">
        <v>39</v>
      </c>
      <c r="E43" s="31">
        <v>1985</v>
      </c>
      <c r="F43" s="62">
        <v>0.47222958269329213</v>
      </c>
      <c r="I43" s="7">
        <v>1977</v>
      </c>
      <c r="J43" s="83">
        <v>17</v>
      </c>
      <c r="K43" s="37">
        <v>-19</v>
      </c>
    </row>
    <row r="44" spans="2:11" ht="13.5" thickBot="1">
      <c r="B44" s="54">
        <v>2015</v>
      </c>
      <c r="C44" s="55">
        <v>3.1290732206861231</v>
      </c>
      <c r="D44" s="56">
        <v>40</v>
      </c>
      <c r="E44" s="33">
        <v>1991</v>
      </c>
      <c r="F44" s="63">
        <v>0.404131464413722</v>
      </c>
      <c r="I44" s="10">
        <v>1976</v>
      </c>
      <c r="J44" s="84">
        <v>16.7</v>
      </c>
      <c r="K44" s="61">
        <v>-19.600000000000001</v>
      </c>
    </row>
    <row r="45" spans="2:11" ht="13.5" thickBot="1">
      <c r="E45" t="s">
        <v>4</v>
      </c>
      <c r="F45" s="1">
        <f>AVERAGE(F5:F44)</f>
        <v>2.0000982967737526</v>
      </c>
      <c r="I45" s="69" t="s">
        <v>58</v>
      </c>
      <c r="J45" s="70">
        <f>MAX(J5:J44)</f>
        <v>25.8</v>
      </c>
      <c r="K45" s="71">
        <f>MIN(K5:K44)</f>
        <v>-33.299999999999997</v>
      </c>
    </row>
    <row r="46" spans="2:11">
      <c r="E46" t="s">
        <v>6</v>
      </c>
      <c r="F46" s="1">
        <f>STDEV(F5:F44)</f>
        <v>0.9705488854049833</v>
      </c>
      <c r="J46" s="38">
        <v>41484</v>
      </c>
      <c r="K46" s="38">
        <v>31056</v>
      </c>
    </row>
    <row r="47" spans="2:11">
      <c r="D47" t="s">
        <v>7</v>
      </c>
      <c r="F47" s="2">
        <f>F45+F46</f>
        <v>2.9706471821787357</v>
      </c>
    </row>
    <row r="48" spans="2:11">
      <c r="D48" t="s">
        <v>8</v>
      </c>
      <c r="F48" s="3">
        <f>F45-F46</f>
        <v>1.0295494113687693</v>
      </c>
    </row>
  </sheetData>
  <sortState ref="B5:C44">
    <sortCondition ref="B5:B4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N48"/>
  <sheetViews>
    <sheetView topLeftCell="A5" workbookViewId="0">
      <selection activeCell="H49" sqref="H49"/>
    </sheetView>
  </sheetViews>
  <sheetFormatPr defaultRowHeight="12.75"/>
  <sheetData>
    <row r="2" spans="2:14" ht="13.5" thickBot="1">
      <c r="K2" t="s">
        <v>17</v>
      </c>
    </row>
    <row r="3" spans="2:14" ht="13.5" thickBot="1">
      <c r="D3" t="s">
        <v>15</v>
      </c>
      <c r="H3" t="s">
        <v>16</v>
      </c>
      <c r="K3" s="4"/>
      <c r="L3" s="5" t="s">
        <v>5</v>
      </c>
      <c r="M3" s="5" t="s">
        <v>18</v>
      </c>
      <c r="N3" s="6" t="s">
        <v>19</v>
      </c>
    </row>
    <row r="4" spans="2:14" ht="13.5" thickBot="1">
      <c r="B4" s="18" t="s">
        <v>0</v>
      </c>
      <c r="C4" s="19" t="s">
        <v>14</v>
      </c>
      <c r="D4" s="20" t="s">
        <v>12</v>
      </c>
      <c r="E4" s="21" t="s">
        <v>0</v>
      </c>
      <c r="F4" s="22" t="s">
        <v>14</v>
      </c>
      <c r="H4" s="10" t="s">
        <v>0</v>
      </c>
      <c r="I4" s="15" t="s">
        <v>13</v>
      </c>
      <c r="K4" s="7" t="s">
        <v>0</v>
      </c>
      <c r="L4" s="8"/>
      <c r="M4" s="8"/>
      <c r="N4" s="17"/>
    </row>
    <row r="5" spans="2:14">
      <c r="B5" s="47">
        <v>2015</v>
      </c>
      <c r="C5" s="57">
        <v>573.59999999999991</v>
      </c>
      <c r="D5" s="49">
        <v>1</v>
      </c>
      <c r="E5" s="30">
        <v>2010</v>
      </c>
      <c r="F5" s="86">
        <v>1239.7000000000003</v>
      </c>
      <c r="H5" s="4">
        <v>1976</v>
      </c>
      <c r="I5" s="6">
        <v>71</v>
      </c>
      <c r="K5" s="7">
        <v>1976</v>
      </c>
      <c r="L5" s="8">
        <v>184</v>
      </c>
      <c r="M5" s="8">
        <v>110</v>
      </c>
      <c r="N5" s="17">
        <v>15</v>
      </c>
    </row>
    <row r="6" spans="2:14">
      <c r="B6" s="51">
        <v>2014</v>
      </c>
      <c r="C6" s="59">
        <v>874.09999999999991</v>
      </c>
      <c r="D6" s="53">
        <v>2</v>
      </c>
      <c r="E6" s="31">
        <v>1997</v>
      </c>
      <c r="F6" s="16">
        <v>1176.7999999999997</v>
      </c>
      <c r="H6" s="40">
        <v>1977</v>
      </c>
      <c r="I6" s="41">
        <v>59.2</v>
      </c>
      <c r="K6" s="7">
        <v>1977</v>
      </c>
      <c r="L6" s="8">
        <v>186</v>
      </c>
      <c r="M6" s="8">
        <v>118</v>
      </c>
      <c r="N6" s="17">
        <v>31</v>
      </c>
    </row>
    <row r="7" spans="2:14">
      <c r="B7" s="51">
        <v>2013</v>
      </c>
      <c r="C7" s="59">
        <v>736.69999999999993</v>
      </c>
      <c r="D7" s="53">
        <v>3</v>
      </c>
      <c r="E7" s="31">
        <v>2001</v>
      </c>
      <c r="F7" s="16">
        <v>1117.5999999999999</v>
      </c>
      <c r="H7" s="7">
        <v>1978</v>
      </c>
      <c r="I7" s="17">
        <v>34.5</v>
      </c>
      <c r="K7" s="7">
        <v>1978</v>
      </c>
      <c r="L7" s="8">
        <v>194</v>
      </c>
      <c r="M7" s="8">
        <v>122</v>
      </c>
      <c r="N7" s="17">
        <v>16</v>
      </c>
    </row>
    <row r="8" spans="2:14">
      <c r="B8" s="51">
        <v>2012</v>
      </c>
      <c r="C8" s="59">
        <v>782.1</v>
      </c>
      <c r="D8" s="53">
        <v>4</v>
      </c>
      <c r="E8" s="31">
        <v>1977</v>
      </c>
      <c r="F8" s="16">
        <v>1104.1000000000001</v>
      </c>
      <c r="H8" s="7">
        <v>1979</v>
      </c>
      <c r="I8" s="17">
        <v>35.200000000000003</v>
      </c>
      <c r="K8" s="7">
        <v>1979</v>
      </c>
      <c r="L8" s="8">
        <v>192</v>
      </c>
      <c r="M8" s="8">
        <v>126</v>
      </c>
      <c r="N8" s="17">
        <v>22</v>
      </c>
    </row>
    <row r="9" spans="2:14">
      <c r="B9" s="51">
        <v>2011</v>
      </c>
      <c r="C9" s="59">
        <v>725.69999999999993</v>
      </c>
      <c r="D9" s="53">
        <v>5</v>
      </c>
      <c r="E9" s="31">
        <v>2009</v>
      </c>
      <c r="F9" s="16">
        <v>988.49999999999977</v>
      </c>
      <c r="H9" s="7">
        <v>1980</v>
      </c>
      <c r="I9" s="17">
        <v>45.4</v>
      </c>
      <c r="K9" s="7">
        <v>1980</v>
      </c>
      <c r="L9" s="25">
        <v>216</v>
      </c>
      <c r="M9" s="8">
        <v>125</v>
      </c>
      <c r="N9" s="17">
        <v>19</v>
      </c>
    </row>
    <row r="10" spans="2:14">
      <c r="B10" s="51">
        <v>2010</v>
      </c>
      <c r="C10" s="59">
        <v>1239.7000000000003</v>
      </c>
      <c r="D10" s="53">
        <v>6</v>
      </c>
      <c r="E10" s="31">
        <v>1996</v>
      </c>
      <c r="F10" s="37">
        <v>934.1</v>
      </c>
      <c r="H10" s="7">
        <v>1981</v>
      </c>
      <c r="I10" s="17">
        <v>38.9</v>
      </c>
      <c r="K10" s="7">
        <v>1981</v>
      </c>
      <c r="L10" s="8">
        <v>199</v>
      </c>
      <c r="M10" s="8">
        <v>136</v>
      </c>
      <c r="N10" s="17">
        <v>20</v>
      </c>
    </row>
    <row r="11" spans="2:14">
      <c r="B11" s="51">
        <v>2009</v>
      </c>
      <c r="C11" s="59">
        <v>988.49999999999977</v>
      </c>
      <c r="D11" s="53">
        <v>7</v>
      </c>
      <c r="E11" s="31">
        <v>1981</v>
      </c>
      <c r="F11" s="37">
        <v>915.1</v>
      </c>
      <c r="H11" s="7">
        <v>1982</v>
      </c>
      <c r="I11" s="17">
        <v>68</v>
      </c>
      <c r="K11" s="7">
        <v>1982</v>
      </c>
      <c r="L11" s="8">
        <v>166</v>
      </c>
      <c r="M11" s="8">
        <v>102</v>
      </c>
      <c r="N11" s="17">
        <v>17</v>
      </c>
    </row>
    <row r="12" spans="2:14">
      <c r="B12" s="51">
        <v>2008</v>
      </c>
      <c r="C12" s="59">
        <v>884.8999999999993</v>
      </c>
      <c r="D12" s="53">
        <v>8</v>
      </c>
      <c r="E12" s="31">
        <v>1987</v>
      </c>
      <c r="F12" s="37">
        <v>911.8</v>
      </c>
      <c r="H12" s="7">
        <v>1983</v>
      </c>
      <c r="I12" s="17">
        <v>30.3</v>
      </c>
      <c r="K12" s="7">
        <v>1983</v>
      </c>
      <c r="L12" s="8">
        <v>170</v>
      </c>
      <c r="M12" s="8">
        <v>103</v>
      </c>
      <c r="N12" s="17">
        <v>17</v>
      </c>
    </row>
    <row r="13" spans="2:14">
      <c r="B13" s="51">
        <v>2007</v>
      </c>
      <c r="C13" s="59">
        <v>887.30000000000007</v>
      </c>
      <c r="D13" s="53">
        <v>9</v>
      </c>
      <c r="E13" s="31">
        <v>1985</v>
      </c>
      <c r="F13" s="37">
        <v>891.80000000000007</v>
      </c>
      <c r="H13" s="7">
        <v>1984</v>
      </c>
      <c r="I13" s="17">
        <v>36.700000000000003</v>
      </c>
      <c r="K13" s="7">
        <v>1984</v>
      </c>
      <c r="L13" s="8">
        <v>183</v>
      </c>
      <c r="M13" s="8">
        <v>104</v>
      </c>
      <c r="N13" s="17">
        <v>26</v>
      </c>
    </row>
    <row r="14" spans="2:14">
      <c r="B14" s="51">
        <v>2006</v>
      </c>
      <c r="C14" s="59">
        <v>831.59999999999991</v>
      </c>
      <c r="D14" s="53">
        <v>10</v>
      </c>
      <c r="E14" s="31">
        <v>2007</v>
      </c>
      <c r="F14" s="37">
        <v>887.30000000000007</v>
      </c>
      <c r="H14" s="7">
        <v>1985</v>
      </c>
      <c r="I14" s="17">
        <v>51.6</v>
      </c>
      <c r="K14" s="7">
        <v>1985</v>
      </c>
      <c r="L14" s="8">
        <v>196</v>
      </c>
      <c r="M14" s="8">
        <v>128</v>
      </c>
      <c r="N14" s="17">
        <v>25</v>
      </c>
    </row>
    <row r="15" spans="2:14">
      <c r="B15" s="51">
        <v>2005</v>
      </c>
      <c r="C15" s="59">
        <v>860</v>
      </c>
      <c r="D15" s="53">
        <v>11</v>
      </c>
      <c r="E15" s="31">
        <v>2008</v>
      </c>
      <c r="F15" s="37">
        <v>884.8999999999993</v>
      </c>
      <c r="H15" s="7">
        <v>1986</v>
      </c>
      <c r="I15" s="17">
        <v>42</v>
      </c>
      <c r="K15" s="7">
        <v>1986</v>
      </c>
      <c r="L15" s="8">
        <v>164</v>
      </c>
      <c r="M15" s="8">
        <v>115</v>
      </c>
      <c r="N15" s="17">
        <v>13</v>
      </c>
    </row>
    <row r="16" spans="2:14">
      <c r="B16" s="51">
        <v>2004</v>
      </c>
      <c r="C16" s="59">
        <v>629.09999999999991</v>
      </c>
      <c r="D16" s="53">
        <v>12</v>
      </c>
      <c r="E16" s="31">
        <v>2014</v>
      </c>
      <c r="F16" s="37">
        <v>874.09999999999991</v>
      </c>
      <c r="H16" s="7">
        <v>1987</v>
      </c>
      <c r="I16" s="17">
        <v>59</v>
      </c>
      <c r="K16" s="7">
        <v>1987</v>
      </c>
      <c r="L16" s="8">
        <v>197</v>
      </c>
      <c r="M16" s="8">
        <v>132</v>
      </c>
      <c r="N16" s="17">
        <v>15</v>
      </c>
    </row>
    <row r="17" spans="2:14">
      <c r="B17" s="51">
        <v>2003</v>
      </c>
      <c r="C17" s="59">
        <v>613.40000000000009</v>
      </c>
      <c r="D17" s="53">
        <v>13</v>
      </c>
      <c r="E17" s="31">
        <v>2005</v>
      </c>
      <c r="F17" s="37">
        <v>860</v>
      </c>
      <c r="H17" s="7">
        <v>1988</v>
      </c>
      <c r="I17" s="17">
        <v>53.1</v>
      </c>
      <c r="K17" s="7">
        <v>1988</v>
      </c>
      <c r="L17" s="8">
        <v>186</v>
      </c>
      <c r="M17" s="8">
        <v>109</v>
      </c>
      <c r="N17" s="17">
        <v>19</v>
      </c>
    </row>
    <row r="18" spans="2:14">
      <c r="B18" s="51">
        <v>2002</v>
      </c>
      <c r="C18" s="59">
        <v>823.8</v>
      </c>
      <c r="D18" s="53">
        <v>14</v>
      </c>
      <c r="E18" s="31">
        <v>1999</v>
      </c>
      <c r="F18" s="37">
        <v>859.4</v>
      </c>
      <c r="H18" s="7">
        <v>1989</v>
      </c>
      <c r="I18" s="17">
        <v>39.4</v>
      </c>
      <c r="K18" s="7">
        <v>1989</v>
      </c>
      <c r="L18" s="8">
        <v>165</v>
      </c>
      <c r="M18" s="8">
        <v>107</v>
      </c>
      <c r="N18" s="17">
        <v>15</v>
      </c>
    </row>
    <row r="19" spans="2:14">
      <c r="B19" s="51">
        <v>2001</v>
      </c>
      <c r="C19" s="59">
        <v>1117.5999999999999</v>
      </c>
      <c r="D19" s="53">
        <v>15</v>
      </c>
      <c r="E19" s="31">
        <v>1995</v>
      </c>
      <c r="F19" s="37">
        <v>840.6</v>
      </c>
      <c r="H19" s="7">
        <v>1990</v>
      </c>
      <c r="I19" s="17">
        <v>80.3</v>
      </c>
      <c r="K19" s="7">
        <v>1990</v>
      </c>
      <c r="L19" s="8">
        <v>184</v>
      </c>
      <c r="M19" s="8">
        <v>116</v>
      </c>
      <c r="N19" s="17">
        <v>17</v>
      </c>
    </row>
    <row r="20" spans="2:14">
      <c r="B20" s="51">
        <v>2000</v>
      </c>
      <c r="C20" s="59">
        <v>825.69999999999993</v>
      </c>
      <c r="D20" s="53">
        <v>16</v>
      </c>
      <c r="E20" s="31">
        <v>1991</v>
      </c>
      <c r="F20" s="37">
        <v>832.59999999999991</v>
      </c>
      <c r="H20" s="7">
        <v>1991</v>
      </c>
      <c r="I20" s="17">
        <v>38.1</v>
      </c>
      <c r="K20" s="7">
        <v>1991</v>
      </c>
      <c r="L20" s="8">
        <v>184</v>
      </c>
      <c r="M20" s="8">
        <v>103</v>
      </c>
      <c r="N20" s="17">
        <v>23</v>
      </c>
    </row>
    <row r="21" spans="2:14">
      <c r="B21" s="51">
        <v>1999</v>
      </c>
      <c r="C21" s="59">
        <v>859.4</v>
      </c>
      <c r="D21" s="53">
        <v>17</v>
      </c>
      <c r="E21" s="31">
        <v>2006</v>
      </c>
      <c r="F21" s="37">
        <v>831.59999999999991</v>
      </c>
      <c r="H21" s="7">
        <v>1992</v>
      </c>
      <c r="I21" s="17">
        <v>30</v>
      </c>
      <c r="K21" s="7">
        <v>1992</v>
      </c>
      <c r="L21" s="8">
        <v>166</v>
      </c>
      <c r="M21" s="8">
        <v>97</v>
      </c>
      <c r="N21" s="17">
        <v>19</v>
      </c>
    </row>
    <row r="22" spans="2:14">
      <c r="B22" s="51">
        <v>1998</v>
      </c>
      <c r="C22" s="59">
        <v>806.5</v>
      </c>
      <c r="D22" s="53">
        <v>18</v>
      </c>
      <c r="E22" s="31">
        <v>2000</v>
      </c>
      <c r="F22" s="37">
        <v>825.69999999999993</v>
      </c>
      <c r="H22" s="7">
        <v>1993</v>
      </c>
      <c r="I22" s="17">
        <v>25.7</v>
      </c>
      <c r="K22" s="7">
        <v>1993</v>
      </c>
      <c r="L22" s="8">
        <v>179</v>
      </c>
      <c r="M22" s="8">
        <v>113</v>
      </c>
      <c r="N22" s="85">
        <v>11</v>
      </c>
    </row>
    <row r="23" spans="2:14">
      <c r="B23" s="51">
        <v>1997</v>
      </c>
      <c r="C23" s="59">
        <v>1176.7999999999997</v>
      </c>
      <c r="D23" s="53">
        <v>19</v>
      </c>
      <c r="E23" s="31">
        <v>1979</v>
      </c>
      <c r="F23" s="37">
        <v>824.4</v>
      </c>
      <c r="H23" s="7">
        <v>1994</v>
      </c>
      <c r="I23" s="17">
        <v>34.6</v>
      </c>
      <c r="K23" s="7">
        <v>1994</v>
      </c>
      <c r="L23" s="8">
        <v>175</v>
      </c>
      <c r="M23" s="8">
        <v>110</v>
      </c>
      <c r="N23" s="17">
        <v>18</v>
      </c>
    </row>
    <row r="24" spans="2:14">
      <c r="B24" s="51">
        <v>1996</v>
      </c>
      <c r="C24" s="59">
        <v>934.1</v>
      </c>
      <c r="D24" s="53">
        <v>20</v>
      </c>
      <c r="E24" s="31">
        <v>2002</v>
      </c>
      <c r="F24" s="37">
        <v>823.8</v>
      </c>
      <c r="H24" s="7">
        <v>1995</v>
      </c>
      <c r="I24" s="17">
        <v>35.200000000000003</v>
      </c>
      <c r="K24" s="7">
        <v>1995</v>
      </c>
      <c r="L24" s="8">
        <v>189</v>
      </c>
      <c r="M24" s="8">
        <v>122</v>
      </c>
      <c r="N24" s="17">
        <v>21</v>
      </c>
    </row>
    <row r="25" spans="2:14">
      <c r="B25" s="51">
        <v>1995</v>
      </c>
      <c r="C25" s="59">
        <v>840.6</v>
      </c>
      <c r="D25" s="53">
        <v>21</v>
      </c>
      <c r="E25" s="31">
        <v>1980</v>
      </c>
      <c r="F25" s="37">
        <v>807.19999999999993</v>
      </c>
      <c r="H25" s="7">
        <v>1996</v>
      </c>
      <c r="I25" s="17">
        <v>52.5</v>
      </c>
      <c r="K25" s="7">
        <v>1996</v>
      </c>
      <c r="L25" s="8">
        <v>193</v>
      </c>
      <c r="M25" s="8">
        <v>124</v>
      </c>
      <c r="N25" s="17">
        <v>18</v>
      </c>
    </row>
    <row r="26" spans="2:14">
      <c r="B26" s="51">
        <v>1994</v>
      </c>
      <c r="C26" s="59">
        <v>738.9</v>
      </c>
      <c r="D26" s="53">
        <v>22</v>
      </c>
      <c r="E26" s="31">
        <v>1998</v>
      </c>
      <c r="F26" s="37">
        <v>806.5</v>
      </c>
      <c r="H26" s="7">
        <v>1997</v>
      </c>
      <c r="I26" s="17">
        <v>129.4</v>
      </c>
      <c r="K26" s="7">
        <v>1997</v>
      </c>
      <c r="L26" s="8">
        <v>180</v>
      </c>
      <c r="M26" s="8">
        <v>118</v>
      </c>
      <c r="N26" s="17">
        <v>19</v>
      </c>
    </row>
    <row r="27" spans="2:14">
      <c r="B27" s="51">
        <v>1993</v>
      </c>
      <c r="C27" s="59">
        <v>659.09999999999991</v>
      </c>
      <c r="D27" s="53">
        <v>23</v>
      </c>
      <c r="E27" s="31">
        <v>1990</v>
      </c>
      <c r="F27" s="37">
        <v>783.7</v>
      </c>
      <c r="H27" s="7">
        <v>1998</v>
      </c>
      <c r="I27" s="17">
        <v>53.1</v>
      </c>
      <c r="K27" s="7">
        <v>1998</v>
      </c>
      <c r="L27" s="8">
        <v>182</v>
      </c>
      <c r="M27" s="8">
        <v>120</v>
      </c>
      <c r="N27" s="17">
        <v>19</v>
      </c>
    </row>
    <row r="28" spans="2:14">
      <c r="B28" s="51">
        <v>1992</v>
      </c>
      <c r="C28" s="59">
        <v>634.99999999999989</v>
      </c>
      <c r="D28" s="53">
        <v>24</v>
      </c>
      <c r="E28" s="31">
        <v>2012</v>
      </c>
      <c r="F28" s="37">
        <v>782.1</v>
      </c>
      <c r="H28" s="7">
        <v>1999</v>
      </c>
      <c r="I28" s="17">
        <v>47.2</v>
      </c>
      <c r="K28" s="7">
        <v>1999</v>
      </c>
      <c r="L28" s="8">
        <v>191</v>
      </c>
      <c r="M28" s="8">
        <v>122</v>
      </c>
      <c r="N28" s="17">
        <v>23</v>
      </c>
    </row>
    <row r="29" spans="2:14">
      <c r="B29" s="51">
        <v>1991</v>
      </c>
      <c r="C29" s="59">
        <v>832.59999999999991</v>
      </c>
      <c r="D29" s="53">
        <v>25</v>
      </c>
      <c r="E29" s="31">
        <v>1976</v>
      </c>
      <c r="F29" s="37">
        <v>757.40000000000009</v>
      </c>
      <c r="H29" s="7">
        <v>2000</v>
      </c>
      <c r="I29" s="17">
        <v>50.5</v>
      </c>
      <c r="K29" s="7">
        <v>2000</v>
      </c>
      <c r="L29" s="8">
        <v>194</v>
      </c>
      <c r="M29" s="8">
        <v>115</v>
      </c>
      <c r="N29" s="17">
        <v>23</v>
      </c>
    </row>
    <row r="30" spans="2:14">
      <c r="B30" s="51">
        <v>1990</v>
      </c>
      <c r="C30" s="59">
        <v>783.7</v>
      </c>
      <c r="D30" s="53">
        <v>26</v>
      </c>
      <c r="E30" s="31">
        <v>1978</v>
      </c>
      <c r="F30" s="37">
        <v>745.80000000000018</v>
      </c>
      <c r="H30" s="7">
        <v>2001</v>
      </c>
      <c r="I30" s="17">
        <v>60.8</v>
      </c>
      <c r="K30" s="7">
        <v>2001</v>
      </c>
      <c r="L30" s="8">
        <v>209</v>
      </c>
      <c r="M30" s="8">
        <v>143</v>
      </c>
      <c r="N30" s="16">
        <v>35</v>
      </c>
    </row>
    <row r="31" spans="2:14">
      <c r="B31" s="51">
        <v>1989</v>
      </c>
      <c r="C31" s="59">
        <v>721.5999999999998</v>
      </c>
      <c r="D31" s="53">
        <v>27</v>
      </c>
      <c r="E31" s="31">
        <v>1994</v>
      </c>
      <c r="F31" s="37">
        <v>738.9</v>
      </c>
      <c r="H31" s="7">
        <v>2002</v>
      </c>
      <c r="I31" s="17">
        <v>33.6</v>
      </c>
      <c r="K31" s="7">
        <v>2002</v>
      </c>
      <c r="L31" s="8">
        <v>172</v>
      </c>
      <c r="M31" s="8">
        <v>115</v>
      </c>
      <c r="N31" s="17">
        <v>19</v>
      </c>
    </row>
    <row r="32" spans="2:14">
      <c r="B32" s="51">
        <v>1988</v>
      </c>
      <c r="C32" s="59">
        <v>693.5</v>
      </c>
      <c r="D32" s="53">
        <v>28</v>
      </c>
      <c r="E32" s="31">
        <v>2013</v>
      </c>
      <c r="F32" s="37">
        <v>736.69999999999993</v>
      </c>
      <c r="H32" s="7">
        <v>2003</v>
      </c>
      <c r="I32" s="17">
        <v>48.2</v>
      </c>
      <c r="K32" s="7">
        <v>2003</v>
      </c>
      <c r="L32" s="8">
        <v>151</v>
      </c>
      <c r="M32" s="8">
        <v>94</v>
      </c>
      <c r="N32" s="17">
        <v>14</v>
      </c>
    </row>
    <row r="33" spans="2:14">
      <c r="B33" s="51">
        <v>1987</v>
      </c>
      <c r="C33" s="59">
        <v>911.8</v>
      </c>
      <c r="D33" s="53">
        <v>29</v>
      </c>
      <c r="E33" s="31">
        <v>1986</v>
      </c>
      <c r="F33" s="37">
        <v>730.90000000000009</v>
      </c>
      <c r="H33" s="7">
        <v>2004</v>
      </c>
      <c r="I33" s="17">
        <v>30.6</v>
      </c>
      <c r="K33" s="7">
        <v>2004</v>
      </c>
      <c r="L33" s="8">
        <v>177</v>
      </c>
      <c r="M33" s="8">
        <v>98</v>
      </c>
      <c r="N33" s="17">
        <v>13</v>
      </c>
    </row>
    <row r="34" spans="2:14">
      <c r="B34" s="51">
        <v>1986</v>
      </c>
      <c r="C34" s="59">
        <v>730.90000000000009</v>
      </c>
      <c r="D34" s="53">
        <v>30</v>
      </c>
      <c r="E34" s="31">
        <v>1984</v>
      </c>
      <c r="F34" s="37">
        <v>729.2</v>
      </c>
      <c r="H34" s="7">
        <v>2005</v>
      </c>
      <c r="I34" s="17">
        <v>36.299999999999997</v>
      </c>
      <c r="K34" s="7">
        <v>2005</v>
      </c>
      <c r="L34" s="8">
        <v>191</v>
      </c>
      <c r="M34" s="8">
        <v>128</v>
      </c>
      <c r="N34" s="17">
        <v>16</v>
      </c>
    </row>
    <row r="35" spans="2:14">
      <c r="B35" s="51">
        <v>1985</v>
      </c>
      <c r="C35" s="59">
        <v>891.80000000000007</v>
      </c>
      <c r="D35" s="53">
        <v>31</v>
      </c>
      <c r="E35" s="31">
        <v>2011</v>
      </c>
      <c r="F35" s="37">
        <v>725.69999999999993</v>
      </c>
      <c r="H35" s="7">
        <v>2006</v>
      </c>
      <c r="I35" s="17">
        <v>65</v>
      </c>
      <c r="K35" s="7">
        <v>2006</v>
      </c>
      <c r="L35" s="8">
        <v>182</v>
      </c>
      <c r="M35" s="8">
        <v>113</v>
      </c>
      <c r="N35" s="17">
        <v>14</v>
      </c>
    </row>
    <row r="36" spans="2:14">
      <c r="B36" s="51">
        <v>1984</v>
      </c>
      <c r="C36" s="59">
        <v>729.2</v>
      </c>
      <c r="D36" s="53">
        <v>32</v>
      </c>
      <c r="E36" s="31">
        <v>1989</v>
      </c>
      <c r="F36" s="37">
        <v>721.5999999999998</v>
      </c>
      <c r="H36" s="7">
        <v>2007</v>
      </c>
      <c r="I36" s="17">
        <v>96.3</v>
      </c>
      <c r="K36" s="7">
        <v>2007</v>
      </c>
      <c r="L36" s="8">
        <v>173</v>
      </c>
      <c r="M36" s="8">
        <v>122</v>
      </c>
      <c r="N36" s="17">
        <v>19</v>
      </c>
    </row>
    <row r="37" spans="2:14">
      <c r="B37" s="51">
        <v>1983</v>
      </c>
      <c r="C37" s="59">
        <v>664.69999999999993</v>
      </c>
      <c r="D37" s="53">
        <v>33</v>
      </c>
      <c r="E37" s="31">
        <v>1982</v>
      </c>
      <c r="F37" s="37">
        <v>703.19999999999993</v>
      </c>
      <c r="H37" s="7">
        <v>2008</v>
      </c>
      <c r="I37" s="17">
        <v>43.8</v>
      </c>
      <c r="K37" s="7">
        <v>2008</v>
      </c>
      <c r="L37" s="8">
        <v>186</v>
      </c>
      <c r="M37" s="8">
        <v>131</v>
      </c>
      <c r="N37" s="17">
        <v>23</v>
      </c>
    </row>
    <row r="38" spans="2:14">
      <c r="B38" s="51">
        <v>1982</v>
      </c>
      <c r="C38" s="59">
        <v>703.19999999999993</v>
      </c>
      <c r="D38" s="53">
        <v>34</v>
      </c>
      <c r="E38" s="31">
        <v>1988</v>
      </c>
      <c r="F38" s="37">
        <v>693.5</v>
      </c>
      <c r="H38" s="7">
        <v>2009</v>
      </c>
      <c r="I38" s="17">
        <v>104.5</v>
      </c>
      <c r="K38" s="7">
        <v>2009</v>
      </c>
      <c r="L38" s="8">
        <v>178</v>
      </c>
      <c r="M38" s="8">
        <v>115</v>
      </c>
      <c r="N38" s="17">
        <v>27</v>
      </c>
    </row>
    <row r="39" spans="2:14">
      <c r="B39" s="51">
        <v>1981</v>
      </c>
      <c r="C39" s="59">
        <v>915.1</v>
      </c>
      <c r="D39" s="53">
        <v>35</v>
      </c>
      <c r="E39" s="31">
        <v>1983</v>
      </c>
      <c r="F39" s="85">
        <v>664.69999999999993</v>
      </c>
      <c r="H39" s="7">
        <v>2010</v>
      </c>
      <c r="I39" s="17">
        <v>88.5</v>
      </c>
      <c r="K39" s="7">
        <v>2010</v>
      </c>
      <c r="L39" s="8">
        <v>207</v>
      </c>
      <c r="M39" s="25">
        <v>149</v>
      </c>
      <c r="N39" s="17">
        <v>22</v>
      </c>
    </row>
    <row r="40" spans="2:14">
      <c r="B40" s="51">
        <v>1980</v>
      </c>
      <c r="C40" s="59">
        <v>807.19999999999993</v>
      </c>
      <c r="D40" s="53">
        <v>36</v>
      </c>
      <c r="E40" s="31">
        <v>1993</v>
      </c>
      <c r="F40" s="85">
        <v>659.09999999999991</v>
      </c>
      <c r="H40" s="7">
        <v>2011</v>
      </c>
      <c r="I40" s="17">
        <v>71.7</v>
      </c>
      <c r="K40" s="7">
        <v>2011</v>
      </c>
      <c r="L40" s="87">
        <v>148</v>
      </c>
      <c r="M40" s="8">
        <v>108</v>
      </c>
      <c r="N40" s="17">
        <v>13</v>
      </c>
    </row>
    <row r="41" spans="2:14">
      <c r="B41" s="51">
        <v>1979</v>
      </c>
      <c r="C41" s="59">
        <v>824.4</v>
      </c>
      <c r="D41" s="53">
        <v>37</v>
      </c>
      <c r="E41" s="31">
        <v>1992</v>
      </c>
      <c r="F41" s="85">
        <v>634.99999999999989</v>
      </c>
      <c r="H41" s="7">
        <v>2012</v>
      </c>
      <c r="I41" s="17">
        <v>39.200000000000003</v>
      </c>
      <c r="K41" s="7">
        <v>2012</v>
      </c>
      <c r="L41" s="8">
        <v>166</v>
      </c>
      <c r="M41" s="8">
        <v>110</v>
      </c>
      <c r="N41" s="17">
        <v>21</v>
      </c>
    </row>
    <row r="42" spans="2:14">
      <c r="B42" s="51">
        <v>1978</v>
      </c>
      <c r="C42" s="59">
        <v>745.80000000000018</v>
      </c>
      <c r="D42" s="53">
        <v>38</v>
      </c>
      <c r="E42" s="31">
        <v>2004</v>
      </c>
      <c r="F42" s="85">
        <v>629.09999999999991</v>
      </c>
      <c r="H42" s="7">
        <v>2013</v>
      </c>
      <c r="I42" s="17">
        <v>34.1</v>
      </c>
      <c r="K42" s="7">
        <v>2013</v>
      </c>
      <c r="L42" s="8">
        <v>176</v>
      </c>
      <c r="M42" s="8">
        <v>118</v>
      </c>
      <c r="N42" s="17">
        <v>15</v>
      </c>
    </row>
    <row r="43" spans="2:14">
      <c r="B43" s="51">
        <v>1977</v>
      </c>
      <c r="C43" s="59">
        <v>1104.1000000000001</v>
      </c>
      <c r="D43" s="53">
        <v>39</v>
      </c>
      <c r="E43" s="31">
        <v>2003</v>
      </c>
      <c r="F43" s="85">
        <v>613.40000000000009</v>
      </c>
      <c r="H43" s="7">
        <v>2014</v>
      </c>
      <c r="I43" s="17">
        <v>43.1</v>
      </c>
      <c r="K43" s="7">
        <v>2014</v>
      </c>
      <c r="L43" s="8">
        <v>176</v>
      </c>
      <c r="M43" s="8">
        <v>113</v>
      </c>
      <c r="N43" s="17">
        <v>20</v>
      </c>
    </row>
    <row r="44" spans="2:14" ht="13.5" thickBot="1">
      <c r="B44" s="54">
        <v>1976</v>
      </c>
      <c r="C44" s="60">
        <v>757.40000000000009</v>
      </c>
      <c r="D44" s="56">
        <v>40</v>
      </c>
      <c r="E44" s="33">
        <v>2015</v>
      </c>
      <c r="F44" s="28">
        <v>573.59999999999991</v>
      </c>
      <c r="H44" s="7">
        <v>2015</v>
      </c>
      <c r="I44" s="17">
        <v>28.1</v>
      </c>
      <c r="K44" s="10">
        <v>2015</v>
      </c>
      <c r="L44" s="11">
        <v>159</v>
      </c>
      <c r="M44" s="27">
        <v>92</v>
      </c>
      <c r="N44" s="15">
        <v>13</v>
      </c>
    </row>
    <row r="45" spans="2:14">
      <c r="B45" s="39"/>
      <c r="C45" s="39"/>
      <c r="D45" s="39"/>
      <c r="E45" s="45" t="s">
        <v>4</v>
      </c>
      <c r="F45" s="46">
        <f>AVERAGE(F5:F44)</f>
        <v>821.53000000000009</v>
      </c>
      <c r="H45" s="29" t="s">
        <v>20</v>
      </c>
      <c r="I45" s="29">
        <f>MAX(I6:I44)</f>
        <v>129.4</v>
      </c>
      <c r="K45" s="4" t="s">
        <v>4</v>
      </c>
      <c r="L45" s="23">
        <f>AVERAGE(L6:L44)</f>
        <v>181.58974358974359</v>
      </c>
      <c r="M45" s="23">
        <f>AVERAGE(M6:M44)</f>
        <v>116.30769230769231</v>
      </c>
      <c r="N45" s="14">
        <f>AVERAGE(N6:N44)</f>
        <v>19.23076923076923</v>
      </c>
    </row>
    <row r="46" spans="2:14">
      <c r="E46" t="s">
        <v>6</v>
      </c>
      <c r="F46" s="1">
        <f>STDEV(F5:F44)</f>
        <v>149.0823351932294</v>
      </c>
      <c r="H46" s="29"/>
      <c r="I46" s="88">
        <v>35617</v>
      </c>
      <c r="K46" s="24" t="s">
        <v>20</v>
      </c>
      <c r="L46" s="25">
        <f>MAX(L5:L44)</f>
        <v>216</v>
      </c>
      <c r="M46" s="25">
        <f>MAX(M5:M44)</f>
        <v>149</v>
      </c>
      <c r="N46" s="16">
        <f>MAX(N5:N44)</f>
        <v>35</v>
      </c>
    </row>
    <row r="47" spans="2:14" ht="13.5" thickBot="1">
      <c r="D47" t="s">
        <v>7</v>
      </c>
      <c r="F47" s="2">
        <f>F45+F46</f>
        <v>970.61233519322946</v>
      </c>
      <c r="K47" s="26" t="s">
        <v>21</v>
      </c>
      <c r="L47" s="27">
        <f>MIN(L5:L44)</f>
        <v>148</v>
      </c>
      <c r="M47" s="27">
        <f>MIN(M5:M44)</f>
        <v>92</v>
      </c>
      <c r="N47" s="28">
        <f>MIN(N5:N44)</f>
        <v>11</v>
      </c>
    </row>
    <row r="48" spans="2:14">
      <c r="D48" t="s">
        <v>8</v>
      </c>
      <c r="F48" s="3">
        <f>F45-F46</f>
        <v>672.44766480677072</v>
      </c>
    </row>
  </sheetData>
  <sortState ref="K5:N44">
    <sortCondition ref="K5:K4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1"/>
  <sheetViews>
    <sheetView topLeftCell="A6" workbookViewId="0">
      <selection activeCell="O31" sqref="O31"/>
    </sheetView>
  </sheetViews>
  <sheetFormatPr defaultRowHeight="12.75"/>
  <cols>
    <col min="16" max="16" width="12.28515625" customWidth="1"/>
  </cols>
  <sheetData>
    <row r="1" spans="1:16">
      <c r="A1" s="29" t="s">
        <v>70</v>
      </c>
    </row>
    <row r="2" spans="1:16">
      <c r="A2" t="s">
        <v>71</v>
      </c>
    </row>
    <row r="3" spans="1:16">
      <c r="A3" t="s">
        <v>72</v>
      </c>
    </row>
    <row r="4" spans="1:16">
      <c r="K4" t="s">
        <v>69</v>
      </c>
    </row>
    <row r="5" spans="1:16" ht="13.5" thickBot="1">
      <c r="B5" t="s">
        <v>64</v>
      </c>
      <c r="G5" t="s">
        <v>69</v>
      </c>
      <c r="L5" t="s">
        <v>73</v>
      </c>
    </row>
    <row r="6" spans="1:16" ht="13.5" thickBot="1">
      <c r="B6" s="4" t="s">
        <v>65</v>
      </c>
      <c r="C6" s="174" t="s">
        <v>44</v>
      </c>
      <c r="D6" s="175"/>
      <c r="E6" s="58" t="s">
        <v>66</v>
      </c>
      <c r="F6" s="95"/>
      <c r="G6" s="4" t="s">
        <v>65</v>
      </c>
      <c r="H6" s="176" t="s">
        <v>44</v>
      </c>
      <c r="I6" s="177"/>
      <c r="J6" s="36" t="s">
        <v>68</v>
      </c>
      <c r="K6" s="95"/>
      <c r="L6" s="4" t="s">
        <v>65</v>
      </c>
      <c r="M6" s="176" t="s">
        <v>44</v>
      </c>
      <c r="N6" s="177"/>
      <c r="O6" s="100" t="s">
        <v>68</v>
      </c>
      <c r="P6" s="58" t="s">
        <v>74</v>
      </c>
    </row>
    <row r="7" spans="1:16">
      <c r="B7" s="7">
        <v>1</v>
      </c>
      <c r="C7" s="83">
        <v>2005</v>
      </c>
      <c r="D7" s="83">
        <v>2006</v>
      </c>
      <c r="E7" s="16">
        <v>111</v>
      </c>
      <c r="F7" s="95"/>
      <c r="G7" s="89">
        <v>1</v>
      </c>
      <c r="H7" s="4">
        <v>2004</v>
      </c>
      <c r="I7" s="96">
        <v>2005</v>
      </c>
      <c r="J7" s="97">
        <v>21.0625</v>
      </c>
      <c r="K7" s="95"/>
      <c r="L7" s="89">
        <v>1</v>
      </c>
      <c r="M7" s="4">
        <v>1995</v>
      </c>
      <c r="N7" s="96">
        <v>1996</v>
      </c>
      <c r="O7" s="101">
        <v>56</v>
      </c>
      <c r="P7" s="105">
        <v>35128</v>
      </c>
    </row>
    <row r="8" spans="1:16">
      <c r="B8" s="7">
        <f>+B7+1</f>
        <v>2</v>
      </c>
      <c r="C8" s="83">
        <v>1995</v>
      </c>
      <c r="D8" s="83">
        <v>1996</v>
      </c>
      <c r="E8" s="16">
        <v>96</v>
      </c>
      <c r="F8" s="95"/>
      <c r="G8" s="89">
        <f>+G7+1</f>
        <v>2</v>
      </c>
      <c r="H8" s="7">
        <v>2005</v>
      </c>
      <c r="I8" s="83">
        <v>2006</v>
      </c>
      <c r="J8" s="91">
        <v>20.198198198198199</v>
      </c>
      <c r="K8" s="95"/>
      <c r="L8" s="89">
        <f>+L7+1</f>
        <v>2</v>
      </c>
      <c r="M8" s="7">
        <v>2005</v>
      </c>
      <c r="N8" s="83">
        <v>2006</v>
      </c>
      <c r="O8" s="102">
        <v>51</v>
      </c>
      <c r="P8" s="105">
        <v>38761</v>
      </c>
    </row>
    <row r="9" spans="1:16">
      <c r="B9" s="7">
        <v>3</v>
      </c>
      <c r="C9" s="83">
        <v>1992</v>
      </c>
      <c r="D9" s="83">
        <v>1993</v>
      </c>
      <c r="E9" s="16">
        <v>87</v>
      </c>
      <c r="F9" s="95"/>
      <c r="G9" s="89">
        <v>3</v>
      </c>
      <c r="H9" s="7">
        <v>2001</v>
      </c>
      <c r="I9" s="83">
        <v>2002</v>
      </c>
      <c r="J9" s="91">
        <v>19.964285714285715</v>
      </c>
      <c r="K9" s="95"/>
      <c r="L9" s="89">
        <v>3</v>
      </c>
      <c r="M9" s="7">
        <v>1992</v>
      </c>
      <c r="N9" s="83">
        <v>1993</v>
      </c>
      <c r="O9" s="102">
        <v>44</v>
      </c>
      <c r="P9" s="105">
        <v>34057</v>
      </c>
    </row>
    <row r="10" spans="1:16">
      <c r="B10" s="7">
        <v>4</v>
      </c>
      <c r="C10" s="83">
        <v>1978</v>
      </c>
      <c r="D10" s="83">
        <v>1979</v>
      </c>
      <c r="E10" s="16">
        <v>81</v>
      </c>
      <c r="F10" s="95"/>
      <c r="G10" s="89">
        <v>4</v>
      </c>
      <c r="H10" s="7">
        <v>1995</v>
      </c>
      <c r="I10" s="83">
        <v>1996</v>
      </c>
      <c r="J10" s="91">
        <v>18.145833333333332</v>
      </c>
      <c r="K10" s="95"/>
      <c r="L10" s="89">
        <v>4</v>
      </c>
      <c r="M10" s="7">
        <v>2013</v>
      </c>
      <c r="N10" s="83">
        <v>2014</v>
      </c>
      <c r="O10" s="102">
        <v>42</v>
      </c>
      <c r="P10" s="105">
        <v>41730</v>
      </c>
    </row>
    <row r="11" spans="1:16">
      <c r="B11" s="7">
        <v>5</v>
      </c>
      <c r="C11" s="83">
        <v>1986</v>
      </c>
      <c r="D11" s="83">
        <v>1987</v>
      </c>
      <c r="E11" s="16">
        <v>81</v>
      </c>
      <c r="F11" s="95"/>
      <c r="G11" s="89">
        <v>5</v>
      </c>
      <c r="H11" s="7">
        <v>2009</v>
      </c>
      <c r="I11" s="83">
        <v>2010</v>
      </c>
      <c r="J11" s="91">
        <v>17.901639344262296</v>
      </c>
      <c r="K11" s="95"/>
      <c r="L11" s="89">
        <v>5</v>
      </c>
      <c r="M11" s="7">
        <v>2004</v>
      </c>
      <c r="N11" s="83">
        <v>2005</v>
      </c>
      <c r="O11" s="102">
        <v>42</v>
      </c>
      <c r="P11" s="105">
        <v>38408</v>
      </c>
    </row>
    <row r="12" spans="1:16">
      <c r="B12" s="7">
        <v>6</v>
      </c>
      <c r="C12" s="83">
        <v>1984</v>
      </c>
      <c r="D12" s="83">
        <v>1985</v>
      </c>
      <c r="E12" s="16">
        <v>77</v>
      </c>
      <c r="F12" s="95"/>
      <c r="G12" s="89">
        <v>6</v>
      </c>
      <c r="H12" s="7">
        <v>1992</v>
      </c>
      <c r="I12" s="83">
        <v>1993</v>
      </c>
      <c r="J12" s="91">
        <v>14.60919540229885</v>
      </c>
      <c r="K12" s="95"/>
      <c r="L12" s="89">
        <v>6</v>
      </c>
      <c r="M12" s="7">
        <v>1986</v>
      </c>
      <c r="N12" s="83">
        <v>1987</v>
      </c>
      <c r="O12" s="102">
        <v>38</v>
      </c>
      <c r="P12" s="105">
        <v>31807</v>
      </c>
    </row>
    <row r="13" spans="1:16">
      <c r="B13" s="7">
        <v>7</v>
      </c>
      <c r="C13" s="83">
        <v>1996</v>
      </c>
      <c r="D13" s="83">
        <v>1997</v>
      </c>
      <c r="E13" s="37">
        <v>73</v>
      </c>
      <c r="F13" s="95"/>
      <c r="G13" s="89">
        <v>7</v>
      </c>
      <c r="H13" s="7">
        <v>2003</v>
      </c>
      <c r="I13" s="83">
        <v>2004</v>
      </c>
      <c r="J13" s="92">
        <v>14.492753623188406</v>
      </c>
      <c r="K13" s="95"/>
      <c r="L13" s="89">
        <v>7</v>
      </c>
      <c r="M13" s="7">
        <v>1981</v>
      </c>
      <c r="N13" s="83">
        <v>1982</v>
      </c>
      <c r="O13" s="59">
        <v>38</v>
      </c>
      <c r="P13" s="105">
        <v>29947</v>
      </c>
    </row>
    <row r="14" spans="1:16">
      <c r="B14" s="7">
        <v>8</v>
      </c>
      <c r="C14" s="83">
        <v>1980</v>
      </c>
      <c r="D14" s="83">
        <v>1981</v>
      </c>
      <c r="E14" s="37">
        <v>70</v>
      </c>
      <c r="F14" s="95"/>
      <c r="G14" s="89">
        <v>8</v>
      </c>
      <c r="H14" s="7">
        <v>1986</v>
      </c>
      <c r="I14" s="83">
        <v>1987</v>
      </c>
      <c r="J14" s="92">
        <v>14.37037037037037</v>
      </c>
      <c r="K14" s="95"/>
      <c r="L14" s="89">
        <v>8</v>
      </c>
      <c r="M14" s="7">
        <v>1978</v>
      </c>
      <c r="N14" s="83">
        <v>1979</v>
      </c>
      <c r="O14" s="59">
        <v>37</v>
      </c>
      <c r="P14" s="105">
        <v>28825</v>
      </c>
    </row>
    <row r="15" spans="1:16">
      <c r="B15" s="7">
        <v>9</v>
      </c>
      <c r="C15" s="83">
        <v>2003</v>
      </c>
      <c r="D15" s="83">
        <v>2004</v>
      </c>
      <c r="E15" s="37">
        <v>69</v>
      </c>
      <c r="F15" s="95"/>
      <c r="G15" s="89">
        <v>9</v>
      </c>
      <c r="H15" s="7">
        <v>1978</v>
      </c>
      <c r="I15" s="83">
        <v>1979</v>
      </c>
      <c r="J15" s="92">
        <v>12.555555555555555</v>
      </c>
      <c r="K15" s="95"/>
      <c r="L15" s="89">
        <v>9</v>
      </c>
      <c r="M15" s="7">
        <v>2001</v>
      </c>
      <c r="N15" s="83">
        <v>2002</v>
      </c>
      <c r="O15" s="59">
        <v>35</v>
      </c>
      <c r="P15" s="106" t="s">
        <v>75</v>
      </c>
    </row>
    <row r="16" spans="1:16">
      <c r="B16" s="7">
        <v>10</v>
      </c>
      <c r="C16" s="83">
        <v>1975</v>
      </c>
      <c r="D16" s="83">
        <v>1976</v>
      </c>
      <c r="E16" s="37">
        <v>65</v>
      </c>
      <c r="F16" s="95"/>
      <c r="G16" s="89">
        <v>10</v>
      </c>
      <c r="H16" s="7">
        <v>1982</v>
      </c>
      <c r="I16" s="83">
        <v>1983</v>
      </c>
      <c r="J16" s="92">
        <v>12.440677966101696</v>
      </c>
      <c r="K16" s="95"/>
      <c r="L16" s="89">
        <v>10</v>
      </c>
      <c r="M16" s="7">
        <v>1985</v>
      </c>
      <c r="N16" s="83">
        <v>1986</v>
      </c>
      <c r="O16" s="59">
        <v>35</v>
      </c>
      <c r="P16" s="106" t="s">
        <v>76</v>
      </c>
    </row>
    <row r="17" spans="2:16">
      <c r="B17" s="7">
        <v>11</v>
      </c>
      <c r="C17" s="83">
        <v>1987</v>
      </c>
      <c r="D17" s="83">
        <v>1988</v>
      </c>
      <c r="E17" s="37">
        <v>65</v>
      </c>
      <c r="F17" s="95"/>
      <c r="G17" s="89">
        <v>11</v>
      </c>
      <c r="H17" s="7">
        <v>1984</v>
      </c>
      <c r="I17" s="83">
        <v>1985</v>
      </c>
      <c r="J17" s="92">
        <v>12.051948051948052</v>
      </c>
      <c r="K17" s="95"/>
      <c r="L17" s="89">
        <v>11</v>
      </c>
      <c r="M17" s="7">
        <v>1979</v>
      </c>
      <c r="N17" s="83">
        <v>1980</v>
      </c>
      <c r="O17" s="59">
        <v>35</v>
      </c>
      <c r="P17" s="106" t="s">
        <v>77</v>
      </c>
    </row>
    <row r="18" spans="2:16">
      <c r="B18" s="7">
        <v>12</v>
      </c>
      <c r="C18" s="83">
        <v>2012</v>
      </c>
      <c r="D18" s="83">
        <v>2013</v>
      </c>
      <c r="E18" s="37">
        <v>65</v>
      </c>
      <c r="F18" s="95"/>
      <c r="G18" s="89">
        <v>12</v>
      </c>
      <c r="H18" s="7">
        <v>1985</v>
      </c>
      <c r="I18" s="83">
        <v>1986</v>
      </c>
      <c r="J18" s="92">
        <v>11.793103448275861</v>
      </c>
      <c r="K18" s="95"/>
      <c r="L18" s="89">
        <v>12</v>
      </c>
      <c r="M18" s="7">
        <v>2003</v>
      </c>
      <c r="N18" s="83">
        <v>2004</v>
      </c>
      <c r="O18" s="59">
        <v>34</v>
      </c>
      <c r="P18" s="105">
        <v>38056</v>
      </c>
    </row>
    <row r="19" spans="2:16">
      <c r="B19" s="7">
        <v>13</v>
      </c>
      <c r="C19" s="83">
        <v>2004</v>
      </c>
      <c r="D19" s="83">
        <v>2005</v>
      </c>
      <c r="E19" s="37">
        <v>64</v>
      </c>
      <c r="F19" s="95"/>
      <c r="G19" s="89">
        <v>13</v>
      </c>
      <c r="H19" s="7">
        <v>1996</v>
      </c>
      <c r="I19" s="83">
        <v>1997</v>
      </c>
      <c r="J19" s="92">
        <v>11.58904109589041</v>
      </c>
      <c r="K19" s="95"/>
      <c r="L19" s="89">
        <v>13</v>
      </c>
      <c r="M19" s="7">
        <v>1999</v>
      </c>
      <c r="N19" s="83">
        <v>2000</v>
      </c>
      <c r="O19" s="59">
        <v>33</v>
      </c>
      <c r="P19" s="105">
        <v>36555</v>
      </c>
    </row>
    <row r="20" spans="2:16">
      <c r="B20" s="7">
        <v>14</v>
      </c>
      <c r="C20" s="83">
        <v>1983</v>
      </c>
      <c r="D20" s="83">
        <v>1984</v>
      </c>
      <c r="E20" s="37">
        <v>63</v>
      </c>
      <c r="F20" s="95"/>
      <c r="G20" s="89">
        <v>14</v>
      </c>
      <c r="H20" s="7">
        <v>1979</v>
      </c>
      <c r="I20" s="83">
        <v>1980</v>
      </c>
      <c r="J20" s="92">
        <v>11.210526315789474</v>
      </c>
      <c r="K20" s="95"/>
      <c r="L20" s="89">
        <v>14</v>
      </c>
      <c r="M20" s="7">
        <v>1996</v>
      </c>
      <c r="N20" s="83">
        <v>1997</v>
      </c>
      <c r="O20" s="59">
        <v>33</v>
      </c>
      <c r="P20" s="105">
        <v>35523</v>
      </c>
    </row>
    <row r="21" spans="2:16">
      <c r="B21" s="7">
        <v>15</v>
      </c>
      <c r="C21" s="83">
        <v>2008</v>
      </c>
      <c r="D21" s="83">
        <v>2009</v>
      </c>
      <c r="E21" s="37">
        <v>61</v>
      </c>
      <c r="F21" s="95"/>
      <c r="G21" s="89">
        <v>15</v>
      </c>
      <c r="H21" s="7">
        <v>1993</v>
      </c>
      <c r="I21" s="83">
        <v>1994</v>
      </c>
      <c r="J21" s="92">
        <v>10.6</v>
      </c>
      <c r="K21" s="95"/>
      <c r="L21" s="89">
        <v>15</v>
      </c>
      <c r="M21" s="7">
        <v>1982</v>
      </c>
      <c r="N21" s="83">
        <v>1983</v>
      </c>
      <c r="O21" s="59">
        <v>32</v>
      </c>
      <c r="P21" s="105">
        <v>30359</v>
      </c>
    </row>
    <row r="22" spans="2:16">
      <c r="B22" s="7">
        <v>16</v>
      </c>
      <c r="C22" s="83">
        <v>2009</v>
      </c>
      <c r="D22" s="83">
        <v>2010</v>
      </c>
      <c r="E22" s="37">
        <v>61</v>
      </c>
      <c r="F22" s="95"/>
      <c r="G22" s="89">
        <v>16</v>
      </c>
      <c r="H22" s="7">
        <v>2013</v>
      </c>
      <c r="I22" s="83">
        <v>2014</v>
      </c>
      <c r="J22" s="92">
        <v>10.023809523809524</v>
      </c>
      <c r="K22" s="95"/>
      <c r="L22" s="89">
        <v>16</v>
      </c>
      <c r="M22" s="7">
        <v>1977</v>
      </c>
      <c r="N22" s="83">
        <v>1978</v>
      </c>
      <c r="O22" s="59">
        <v>31</v>
      </c>
      <c r="P22" s="105">
        <v>28591</v>
      </c>
    </row>
    <row r="23" spans="2:16">
      <c r="B23" s="7">
        <v>17</v>
      </c>
      <c r="C23" s="83">
        <v>1982</v>
      </c>
      <c r="D23" s="83">
        <v>1983</v>
      </c>
      <c r="E23" s="37">
        <v>59</v>
      </c>
      <c r="F23" s="95"/>
      <c r="G23" s="89">
        <v>17</v>
      </c>
      <c r="H23" s="7">
        <v>1981</v>
      </c>
      <c r="I23" s="83">
        <v>1982</v>
      </c>
      <c r="J23" s="92">
        <v>10</v>
      </c>
      <c r="K23" s="95"/>
      <c r="L23" s="89">
        <v>17</v>
      </c>
      <c r="M23" s="7">
        <v>2009</v>
      </c>
      <c r="N23" s="83">
        <v>2010</v>
      </c>
      <c r="O23" s="59">
        <v>30</v>
      </c>
      <c r="P23" s="105">
        <v>40187</v>
      </c>
    </row>
    <row r="24" spans="2:16">
      <c r="B24" s="7">
        <v>18</v>
      </c>
      <c r="C24" s="83">
        <v>1985</v>
      </c>
      <c r="D24" s="83">
        <v>1986</v>
      </c>
      <c r="E24" s="37">
        <v>58</v>
      </c>
      <c r="F24" s="95"/>
      <c r="G24" s="89">
        <v>18</v>
      </c>
      <c r="H24" s="7">
        <v>1980</v>
      </c>
      <c r="I24" s="83">
        <v>1981</v>
      </c>
      <c r="J24" s="92">
        <v>9.4857142857142858</v>
      </c>
      <c r="K24" s="95"/>
      <c r="L24" s="89">
        <v>18</v>
      </c>
      <c r="M24" s="7">
        <v>1975</v>
      </c>
      <c r="N24" s="83">
        <v>1976</v>
      </c>
      <c r="O24" s="59">
        <v>30</v>
      </c>
      <c r="P24" s="106" t="s">
        <v>78</v>
      </c>
    </row>
    <row r="25" spans="2:16">
      <c r="B25" s="7">
        <v>19</v>
      </c>
      <c r="C25" s="83">
        <v>1979</v>
      </c>
      <c r="D25" s="83">
        <v>1980</v>
      </c>
      <c r="E25" s="37">
        <v>57</v>
      </c>
      <c r="F25" s="95"/>
      <c r="G25" s="89">
        <v>19</v>
      </c>
      <c r="H25" s="7">
        <v>2006</v>
      </c>
      <c r="I25" s="83">
        <v>2007</v>
      </c>
      <c r="J25" s="92">
        <v>9.2777777777777786</v>
      </c>
      <c r="K25" s="95"/>
      <c r="L25" s="89">
        <v>19</v>
      </c>
      <c r="M25" s="7">
        <v>2010</v>
      </c>
      <c r="N25" s="83">
        <v>2011</v>
      </c>
      <c r="O25" s="59">
        <v>29</v>
      </c>
      <c r="P25" s="105">
        <v>40516</v>
      </c>
    </row>
    <row r="26" spans="2:16">
      <c r="B26" s="7">
        <v>20</v>
      </c>
      <c r="C26" s="83">
        <v>1999</v>
      </c>
      <c r="D26" s="83">
        <v>2000</v>
      </c>
      <c r="E26" s="37">
        <v>57</v>
      </c>
      <c r="F26" s="95"/>
      <c r="G26" s="89">
        <v>20</v>
      </c>
      <c r="H26" s="7">
        <v>1990</v>
      </c>
      <c r="I26" s="83">
        <v>1991</v>
      </c>
      <c r="J26" s="92">
        <v>8.795454545454545</v>
      </c>
      <c r="K26" s="95"/>
      <c r="L26" s="89">
        <v>20</v>
      </c>
      <c r="M26" s="7">
        <v>1993</v>
      </c>
      <c r="N26" s="83">
        <v>1994</v>
      </c>
      <c r="O26" s="59">
        <v>29</v>
      </c>
      <c r="P26" s="105">
        <v>34332</v>
      </c>
    </row>
    <row r="27" spans="2:16">
      <c r="B27" s="7">
        <v>21</v>
      </c>
      <c r="C27" s="83">
        <v>2002</v>
      </c>
      <c r="D27" s="83">
        <v>2003</v>
      </c>
      <c r="E27" s="37">
        <v>57</v>
      </c>
      <c r="F27" s="95"/>
      <c r="G27" s="89">
        <v>21</v>
      </c>
      <c r="H27" s="7">
        <v>2012</v>
      </c>
      <c r="I27" s="83">
        <v>2013</v>
      </c>
      <c r="J27" s="92">
        <v>8.2461538461538453</v>
      </c>
      <c r="K27" s="95"/>
      <c r="L27" s="89">
        <v>21</v>
      </c>
      <c r="M27" s="7">
        <v>2008</v>
      </c>
      <c r="N27" s="83">
        <v>2009</v>
      </c>
      <c r="O27" s="59">
        <v>28</v>
      </c>
      <c r="P27" s="105">
        <v>39867</v>
      </c>
    </row>
    <row r="28" spans="2:16">
      <c r="B28" s="7">
        <v>22</v>
      </c>
      <c r="C28" s="83">
        <v>2001</v>
      </c>
      <c r="D28" s="83">
        <v>2002</v>
      </c>
      <c r="E28" s="37">
        <v>56</v>
      </c>
      <c r="F28" s="95"/>
      <c r="G28" s="89">
        <v>22</v>
      </c>
      <c r="H28" s="7">
        <v>2014</v>
      </c>
      <c r="I28" s="83">
        <v>2015</v>
      </c>
      <c r="J28" s="92">
        <v>8.2333333333333325</v>
      </c>
      <c r="K28" s="95"/>
      <c r="L28" s="89">
        <v>22</v>
      </c>
      <c r="M28" s="7">
        <v>1976</v>
      </c>
      <c r="N28" s="83">
        <v>1977</v>
      </c>
      <c r="O28" s="59">
        <v>26</v>
      </c>
      <c r="P28" s="105">
        <v>28139</v>
      </c>
    </row>
    <row r="29" spans="2:16">
      <c r="B29" s="7">
        <v>23</v>
      </c>
      <c r="C29" s="83">
        <v>1976</v>
      </c>
      <c r="D29" s="83">
        <v>1977</v>
      </c>
      <c r="E29" s="37">
        <v>52</v>
      </c>
      <c r="F29" s="95"/>
      <c r="G29" s="89">
        <v>23</v>
      </c>
      <c r="H29" s="7">
        <v>2010</v>
      </c>
      <c r="I29" s="83">
        <v>2011</v>
      </c>
      <c r="J29" s="92">
        <v>8.1632653061224492</v>
      </c>
      <c r="K29" s="95"/>
      <c r="L29" s="89">
        <v>23</v>
      </c>
      <c r="M29" s="7">
        <v>1984</v>
      </c>
      <c r="N29" s="83">
        <v>1985</v>
      </c>
      <c r="O29" s="59">
        <v>25</v>
      </c>
      <c r="P29" s="106" t="s">
        <v>79</v>
      </c>
    </row>
    <row r="30" spans="2:16">
      <c r="B30" s="7">
        <v>24</v>
      </c>
      <c r="C30" s="83">
        <v>1981</v>
      </c>
      <c r="D30" s="83">
        <v>1982</v>
      </c>
      <c r="E30" s="37">
        <v>51</v>
      </c>
      <c r="F30" s="95"/>
      <c r="G30" s="89">
        <v>24</v>
      </c>
      <c r="H30" s="7">
        <v>1999</v>
      </c>
      <c r="I30" s="83">
        <v>2000</v>
      </c>
      <c r="J30" s="92">
        <v>8.0175438596491233</v>
      </c>
      <c r="K30" s="95"/>
      <c r="L30" s="89">
        <v>24</v>
      </c>
      <c r="M30" s="7">
        <v>1983</v>
      </c>
      <c r="N30" s="83">
        <v>1984</v>
      </c>
      <c r="O30" s="59">
        <v>25</v>
      </c>
      <c r="P30" s="105">
        <v>30772</v>
      </c>
    </row>
    <row r="31" spans="2:16">
      <c r="B31" s="7">
        <v>25</v>
      </c>
      <c r="C31" s="83">
        <v>1998</v>
      </c>
      <c r="D31" s="83">
        <v>1999</v>
      </c>
      <c r="E31" s="37">
        <v>51</v>
      </c>
      <c r="F31" s="95"/>
      <c r="G31" s="89">
        <v>25</v>
      </c>
      <c r="H31" s="7">
        <v>2008</v>
      </c>
      <c r="I31" s="83">
        <v>2009</v>
      </c>
      <c r="J31" s="92">
        <v>7.8360655737704921</v>
      </c>
      <c r="K31" s="95"/>
      <c r="L31" s="89">
        <v>25</v>
      </c>
      <c r="M31" s="7">
        <v>1990</v>
      </c>
      <c r="N31" s="83">
        <v>1991</v>
      </c>
      <c r="O31" s="59">
        <v>24</v>
      </c>
      <c r="P31" s="106" t="s">
        <v>80</v>
      </c>
    </row>
    <row r="32" spans="2:16">
      <c r="B32" s="7">
        <v>26</v>
      </c>
      <c r="C32" s="83">
        <v>1977</v>
      </c>
      <c r="D32" s="83">
        <v>1978</v>
      </c>
      <c r="E32" s="37">
        <v>50</v>
      </c>
      <c r="F32" s="95"/>
      <c r="G32" s="89">
        <v>26</v>
      </c>
      <c r="H32" s="7">
        <v>1975</v>
      </c>
      <c r="I32" s="83">
        <v>1976</v>
      </c>
      <c r="J32" s="92">
        <v>7.7538461538461538</v>
      </c>
      <c r="K32" s="95"/>
      <c r="L32" s="89">
        <v>26</v>
      </c>
      <c r="M32" s="7">
        <v>2000</v>
      </c>
      <c r="N32" s="83">
        <v>2001</v>
      </c>
      <c r="O32" s="59">
        <v>23</v>
      </c>
      <c r="P32" s="105">
        <v>36891</v>
      </c>
    </row>
    <row r="33" spans="2:16">
      <c r="B33" s="7">
        <v>27</v>
      </c>
      <c r="C33" s="83">
        <v>2010</v>
      </c>
      <c r="D33" s="83">
        <v>2011</v>
      </c>
      <c r="E33" s="37">
        <v>49</v>
      </c>
      <c r="F33" s="95"/>
      <c r="G33" s="89">
        <v>27</v>
      </c>
      <c r="H33" s="7">
        <v>1998</v>
      </c>
      <c r="I33" s="83">
        <v>1999</v>
      </c>
      <c r="J33" s="92">
        <v>7.666666666666667</v>
      </c>
      <c r="K33" s="95"/>
      <c r="L33" s="89">
        <v>27</v>
      </c>
      <c r="M33" s="7">
        <v>2012</v>
      </c>
      <c r="N33" s="83">
        <v>2013</v>
      </c>
      <c r="O33" s="59">
        <v>20</v>
      </c>
      <c r="P33" s="105">
        <v>41329</v>
      </c>
    </row>
    <row r="34" spans="2:16">
      <c r="B34" s="7">
        <v>28</v>
      </c>
      <c r="C34" s="83">
        <v>1990</v>
      </c>
      <c r="D34" s="83">
        <v>1991</v>
      </c>
      <c r="E34" s="37">
        <v>44</v>
      </c>
      <c r="F34" s="95"/>
      <c r="G34" s="89">
        <v>28</v>
      </c>
      <c r="H34" s="7">
        <v>1983</v>
      </c>
      <c r="I34" s="83">
        <v>1984</v>
      </c>
      <c r="J34" s="92">
        <v>7.5714285714285712</v>
      </c>
      <c r="K34" s="95"/>
      <c r="L34" s="89">
        <v>28</v>
      </c>
      <c r="M34" s="7">
        <v>2014</v>
      </c>
      <c r="N34" s="83">
        <v>2015</v>
      </c>
      <c r="O34" s="59">
        <v>19</v>
      </c>
      <c r="P34" s="105">
        <v>42045</v>
      </c>
    </row>
    <row r="35" spans="2:16">
      <c r="B35" s="7">
        <v>29</v>
      </c>
      <c r="C35" s="83">
        <v>1991</v>
      </c>
      <c r="D35" s="83">
        <v>1992</v>
      </c>
      <c r="E35" s="37">
        <v>42</v>
      </c>
      <c r="F35" s="95"/>
      <c r="G35" s="89">
        <v>29</v>
      </c>
      <c r="H35" s="7">
        <v>1997</v>
      </c>
      <c r="I35" s="83">
        <v>1998</v>
      </c>
      <c r="J35" s="92">
        <v>7.5555555555555554</v>
      </c>
      <c r="K35" s="95"/>
      <c r="L35" s="89">
        <v>29</v>
      </c>
      <c r="M35" s="7">
        <v>1994</v>
      </c>
      <c r="N35" s="83">
        <v>1995</v>
      </c>
      <c r="O35" s="59">
        <v>19</v>
      </c>
      <c r="P35" s="105">
        <v>34713</v>
      </c>
    </row>
    <row r="36" spans="2:16">
      <c r="B36" s="7">
        <v>30</v>
      </c>
      <c r="C36" s="83">
        <v>2013</v>
      </c>
      <c r="D36" s="83">
        <v>2014</v>
      </c>
      <c r="E36" s="37">
        <v>42</v>
      </c>
      <c r="F36" s="95"/>
      <c r="G36" s="89">
        <v>30</v>
      </c>
      <c r="H36" s="7">
        <v>1976</v>
      </c>
      <c r="I36" s="83">
        <v>1977</v>
      </c>
      <c r="J36" s="92">
        <v>7.3269230769230766</v>
      </c>
      <c r="K36" s="95"/>
      <c r="L36" s="89">
        <v>30</v>
      </c>
      <c r="M36" s="7">
        <v>1987</v>
      </c>
      <c r="N36" s="83">
        <v>1988</v>
      </c>
      <c r="O36" s="59">
        <v>19</v>
      </c>
      <c r="P36" s="106" t="s">
        <v>81</v>
      </c>
    </row>
    <row r="37" spans="2:16">
      <c r="B37" s="7">
        <v>31</v>
      </c>
      <c r="C37" s="83">
        <v>2000</v>
      </c>
      <c r="D37" s="83">
        <v>2001</v>
      </c>
      <c r="E37" s="37">
        <v>41</v>
      </c>
      <c r="F37" s="95"/>
      <c r="G37" s="89">
        <v>31</v>
      </c>
      <c r="H37" s="7">
        <v>2000</v>
      </c>
      <c r="I37" s="83">
        <v>2001</v>
      </c>
      <c r="J37" s="92">
        <v>7.3170731707317076</v>
      </c>
      <c r="K37" s="95"/>
      <c r="L37" s="89">
        <v>31</v>
      </c>
      <c r="M37" s="7">
        <v>1980</v>
      </c>
      <c r="N37" s="83">
        <v>1981</v>
      </c>
      <c r="O37" s="59">
        <v>19</v>
      </c>
      <c r="P37" s="106" t="s">
        <v>82</v>
      </c>
    </row>
    <row r="38" spans="2:16">
      <c r="B38" s="7">
        <v>32</v>
      </c>
      <c r="C38" s="83">
        <v>1994</v>
      </c>
      <c r="D38" s="83">
        <v>1995</v>
      </c>
      <c r="E38" s="37">
        <v>38</v>
      </c>
      <c r="F38" s="95"/>
      <c r="G38" s="89">
        <v>32</v>
      </c>
      <c r="H38" s="7">
        <v>1977</v>
      </c>
      <c r="I38" s="83">
        <v>1978</v>
      </c>
      <c r="J38" s="92">
        <v>6.52</v>
      </c>
      <c r="K38" s="95"/>
      <c r="L38" s="89">
        <v>32</v>
      </c>
      <c r="M38" s="7">
        <v>2011</v>
      </c>
      <c r="N38" s="83">
        <v>2012</v>
      </c>
      <c r="O38" s="59">
        <v>18</v>
      </c>
      <c r="P38" s="105">
        <v>40957</v>
      </c>
    </row>
    <row r="39" spans="2:16">
      <c r="B39" s="7">
        <v>33</v>
      </c>
      <c r="C39" s="83">
        <v>1997</v>
      </c>
      <c r="D39" s="83">
        <v>1998</v>
      </c>
      <c r="E39" s="37">
        <v>36</v>
      </c>
      <c r="F39" s="95"/>
      <c r="G39" s="89">
        <v>33</v>
      </c>
      <c r="H39" s="7">
        <v>1994</v>
      </c>
      <c r="I39" s="83">
        <v>1995</v>
      </c>
      <c r="J39" s="92">
        <v>6.4210526315789478</v>
      </c>
      <c r="K39" s="95"/>
      <c r="L39" s="89">
        <v>33</v>
      </c>
      <c r="M39" s="7">
        <v>2006</v>
      </c>
      <c r="N39" s="83">
        <v>2007</v>
      </c>
      <c r="O39" s="59">
        <v>18</v>
      </c>
      <c r="P39" s="105">
        <v>39162</v>
      </c>
    </row>
    <row r="40" spans="2:16">
      <c r="B40" s="7">
        <v>34</v>
      </c>
      <c r="C40" s="83">
        <v>1993</v>
      </c>
      <c r="D40" s="83">
        <v>1994</v>
      </c>
      <c r="E40" s="85">
        <v>35</v>
      </c>
      <c r="F40" s="95"/>
      <c r="G40" s="89">
        <v>34</v>
      </c>
      <c r="H40" s="7">
        <v>1991</v>
      </c>
      <c r="I40" s="83">
        <v>1992</v>
      </c>
      <c r="J40" s="92">
        <v>5.5714285714285712</v>
      </c>
      <c r="K40" s="95"/>
      <c r="L40" s="89">
        <v>34</v>
      </c>
      <c r="M40" s="7">
        <v>1998</v>
      </c>
      <c r="N40" s="83">
        <v>1999</v>
      </c>
      <c r="O40" s="59">
        <v>18</v>
      </c>
      <c r="P40" s="105">
        <v>36138</v>
      </c>
    </row>
    <row r="41" spans="2:16">
      <c r="B41" s="7">
        <v>35</v>
      </c>
      <c r="C41" s="83">
        <v>2007</v>
      </c>
      <c r="D41" s="83">
        <v>2008</v>
      </c>
      <c r="E41" s="85">
        <v>35</v>
      </c>
      <c r="F41" s="95"/>
      <c r="G41" s="89">
        <v>35</v>
      </c>
      <c r="H41" s="7">
        <v>2002</v>
      </c>
      <c r="I41" s="83">
        <v>2003</v>
      </c>
      <c r="J41" s="93">
        <v>5.4561403508771926</v>
      </c>
      <c r="K41" s="95"/>
      <c r="L41" s="89">
        <v>35</v>
      </c>
      <c r="M41" s="7">
        <v>1997</v>
      </c>
      <c r="N41" s="83">
        <v>1998</v>
      </c>
      <c r="O41" s="103">
        <v>16</v>
      </c>
      <c r="P41" s="106" t="s">
        <v>83</v>
      </c>
    </row>
    <row r="42" spans="2:16">
      <c r="B42" s="7">
        <v>36</v>
      </c>
      <c r="C42" s="83">
        <v>1989</v>
      </c>
      <c r="D42" s="83">
        <v>1990</v>
      </c>
      <c r="E42" s="85">
        <v>32</v>
      </c>
      <c r="F42" s="95"/>
      <c r="G42" s="89">
        <v>36</v>
      </c>
      <c r="H42" s="7">
        <v>1987</v>
      </c>
      <c r="I42" s="83">
        <v>1988</v>
      </c>
      <c r="J42" s="93">
        <v>5.4461538461538463</v>
      </c>
      <c r="K42" s="95"/>
      <c r="L42" s="89">
        <v>36</v>
      </c>
      <c r="M42" s="7">
        <v>2002</v>
      </c>
      <c r="N42" s="83">
        <v>2003</v>
      </c>
      <c r="O42" s="103">
        <v>14</v>
      </c>
      <c r="P42" s="105">
        <v>37613</v>
      </c>
    </row>
    <row r="43" spans="2:16">
      <c r="B43" s="7">
        <v>37</v>
      </c>
      <c r="C43" s="83">
        <v>2011</v>
      </c>
      <c r="D43" s="83">
        <v>2012</v>
      </c>
      <c r="E43" s="85">
        <v>30</v>
      </c>
      <c r="F43" s="95"/>
      <c r="G43" s="89">
        <v>37</v>
      </c>
      <c r="H43" s="7">
        <v>1989</v>
      </c>
      <c r="I43" s="83">
        <v>1990</v>
      </c>
      <c r="J43" s="93">
        <v>5.1875</v>
      </c>
      <c r="K43" s="95"/>
      <c r="L43" s="89">
        <v>37</v>
      </c>
      <c r="M43" s="7">
        <v>1991</v>
      </c>
      <c r="N43" s="83">
        <v>1992</v>
      </c>
      <c r="O43" s="103">
        <v>11</v>
      </c>
      <c r="P43" s="105">
        <v>33579</v>
      </c>
    </row>
    <row r="44" spans="2:16">
      <c r="B44" s="7">
        <v>38</v>
      </c>
      <c r="C44" s="83">
        <v>2014</v>
      </c>
      <c r="D44" s="83">
        <v>2015</v>
      </c>
      <c r="E44" s="85">
        <v>30</v>
      </c>
      <c r="F44" s="95"/>
      <c r="G44" s="89">
        <v>38</v>
      </c>
      <c r="H44" s="7">
        <v>2011</v>
      </c>
      <c r="I44" s="83">
        <v>2012</v>
      </c>
      <c r="J44" s="93">
        <v>5.1333333333333337</v>
      </c>
      <c r="K44" s="95"/>
      <c r="L44" s="89">
        <v>38</v>
      </c>
      <c r="M44" s="7">
        <v>1989</v>
      </c>
      <c r="N44" s="83">
        <v>1990</v>
      </c>
      <c r="O44" s="103">
        <v>10</v>
      </c>
      <c r="P44" s="105">
        <v>32852</v>
      </c>
    </row>
    <row r="45" spans="2:16">
      <c r="B45" s="7">
        <v>39</v>
      </c>
      <c r="C45" s="83">
        <v>1988</v>
      </c>
      <c r="D45" s="83">
        <v>1989</v>
      </c>
      <c r="E45" s="85">
        <v>19</v>
      </c>
      <c r="F45" s="95"/>
      <c r="G45" s="89">
        <v>39</v>
      </c>
      <c r="H45" s="7">
        <v>1988</v>
      </c>
      <c r="I45" s="83">
        <v>1989</v>
      </c>
      <c r="J45" s="93">
        <v>4.7368421052631575</v>
      </c>
      <c r="K45" s="95"/>
      <c r="L45" s="89">
        <v>39</v>
      </c>
      <c r="M45" s="7">
        <v>1988</v>
      </c>
      <c r="N45" s="83">
        <v>1989</v>
      </c>
      <c r="O45" s="103">
        <v>9</v>
      </c>
      <c r="P45" s="106" t="s">
        <v>84</v>
      </c>
    </row>
    <row r="46" spans="2:16" ht="13.5" thickBot="1">
      <c r="B46" s="10">
        <v>40</v>
      </c>
      <c r="C46" s="84">
        <v>2006</v>
      </c>
      <c r="D46" s="84">
        <v>2007</v>
      </c>
      <c r="E46" s="28">
        <v>18</v>
      </c>
      <c r="F46" s="95"/>
      <c r="G46" s="90">
        <v>40</v>
      </c>
      <c r="H46" s="10">
        <v>2007</v>
      </c>
      <c r="I46" s="84">
        <v>2008</v>
      </c>
      <c r="J46" s="94">
        <v>2.5714285714285716</v>
      </c>
      <c r="K46" s="95"/>
      <c r="L46" s="90">
        <v>40</v>
      </c>
      <c r="M46" s="10">
        <v>2007</v>
      </c>
      <c r="N46" s="84">
        <v>2008</v>
      </c>
      <c r="O46" s="104">
        <v>7</v>
      </c>
      <c r="P46" s="107" t="s">
        <v>85</v>
      </c>
    </row>
    <row r="47" spans="2:16">
      <c r="B47" t="s">
        <v>4</v>
      </c>
      <c r="C47" s="95"/>
      <c r="D47" s="78"/>
      <c r="E47" s="98">
        <f>AVERAGE(E7:E46)</f>
        <v>55.7</v>
      </c>
      <c r="F47" s="95"/>
      <c r="G47" t="s">
        <v>4</v>
      </c>
      <c r="H47" s="78"/>
      <c r="I47" s="95"/>
      <c r="J47" s="78">
        <f>AVERAGE(J7:J46)</f>
        <v>10.082502976912476</v>
      </c>
      <c r="K47" s="95"/>
      <c r="L47" t="s">
        <v>4</v>
      </c>
      <c r="N47" s="95"/>
      <c r="O47" s="78">
        <f>AVERAGE(O7:O46)</f>
        <v>27.55</v>
      </c>
    </row>
    <row r="48" spans="2:16">
      <c r="B48" t="s">
        <v>67</v>
      </c>
      <c r="C48" s="95"/>
      <c r="D48" s="78"/>
      <c r="E48" s="78">
        <f>STDEV(E7:E46)</f>
        <v>20.005383890727629</v>
      </c>
      <c r="F48" s="95"/>
      <c r="G48" t="s">
        <v>67</v>
      </c>
      <c r="H48" s="78"/>
      <c r="I48" s="95"/>
      <c r="J48" s="78">
        <f>STDEV(J7:J46)</f>
        <v>4.5622562605276009</v>
      </c>
      <c r="K48" s="95"/>
      <c r="L48" t="s">
        <v>67</v>
      </c>
      <c r="O48" s="1">
        <f>STDEV(O7:O46)</f>
        <v>11.331711799533746</v>
      </c>
    </row>
    <row r="49" spans="2:15">
      <c r="B49" t="s">
        <v>7</v>
      </c>
      <c r="C49" s="95"/>
      <c r="D49" s="78"/>
      <c r="E49" s="99">
        <f>+E47+E48</f>
        <v>75.705383890727632</v>
      </c>
      <c r="F49" s="95"/>
      <c r="G49" t="s">
        <v>7</v>
      </c>
      <c r="H49" s="78"/>
      <c r="I49" s="95"/>
      <c r="J49" s="99">
        <f>+J47+J48</f>
        <v>14.644759237440077</v>
      </c>
      <c r="K49" s="95"/>
      <c r="L49" t="s">
        <v>7</v>
      </c>
      <c r="O49" s="2">
        <f>+O47+O48</f>
        <v>38.881711799533747</v>
      </c>
    </row>
    <row r="50" spans="2:15">
      <c r="B50" t="s">
        <v>8</v>
      </c>
      <c r="C50" s="95"/>
      <c r="D50" s="78"/>
      <c r="E50" s="76">
        <f>+E47-E48</f>
        <v>35.694616109272374</v>
      </c>
      <c r="F50" s="95"/>
      <c r="G50" t="s">
        <v>8</v>
      </c>
      <c r="H50" s="78"/>
      <c r="I50" s="95"/>
      <c r="J50" s="76">
        <f>+J47-J48</f>
        <v>5.5202467163848752</v>
      </c>
      <c r="K50" s="95"/>
      <c r="L50" t="s">
        <v>8</v>
      </c>
      <c r="O50" s="3">
        <f>+O47-O48</f>
        <v>16.218288200466255</v>
      </c>
    </row>
    <row r="51" spans="2:15">
      <c r="C51" s="95"/>
      <c r="D51" s="95"/>
      <c r="E51" s="95"/>
      <c r="F51" s="95"/>
      <c r="G51" s="95"/>
      <c r="H51" s="95"/>
      <c r="I51" s="95"/>
      <c r="J51" s="95"/>
      <c r="K51" s="95"/>
      <c r="L51" s="95"/>
    </row>
  </sheetData>
  <sortState ref="R5:S44">
    <sortCondition ref="R5:R44"/>
  </sortState>
  <mergeCells count="3">
    <mergeCell ref="C6:D6"/>
    <mergeCell ref="H6:I6"/>
    <mergeCell ref="M6:N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7"/>
  <sheetViews>
    <sheetView workbookViewId="0">
      <selection activeCell="T4" sqref="T4:T43"/>
    </sheetView>
  </sheetViews>
  <sheetFormatPr defaultRowHeight="12.75"/>
  <sheetData>
    <row r="1" spans="1:23">
      <c r="A1" t="s">
        <v>315</v>
      </c>
    </row>
    <row r="2" spans="1:23" ht="13.5" thickBot="1">
      <c r="A2" t="s">
        <v>316</v>
      </c>
      <c r="G2" t="s">
        <v>317</v>
      </c>
      <c r="M2" t="s">
        <v>319</v>
      </c>
      <c r="S2" t="s">
        <v>318</v>
      </c>
    </row>
    <row r="3" spans="1:23" ht="13.5" thickBot="1">
      <c r="A3" s="18" t="s">
        <v>0</v>
      </c>
      <c r="B3" s="72" t="s">
        <v>66</v>
      </c>
      <c r="C3" s="34" t="s">
        <v>12</v>
      </c>
      <c r="D3" s="72" t="s">
        <v>0</v>
      </c>
      <c r="E3" s="22" t="s">
        <v>66</v>
      </c>
      <c r="G3" s="18" t="s">
        <v>0</v>
      </c>
      <c r="H3" s="72" t="s">
        <v>66</v>
      </c>
      <c r="I3" s="34" t="s">
        <v>12</v>
      </c>
      <c r="J3" s="72" t="s">
        <v>0</v>
      </c>
      <c r="K3" s="22" t="s">
        <v>66</v>
      </c>
      <c r="M3" s="18" t="s">
        <v>0</v>
      </c>
      <c r="N3" s="72" t="s">
        <v>66</v>
      </c>
      <c r="O3" s="34" t="s">
        <v>12</v>
      </c>
      <c r="P3" s="72" t="s">
        <v>0</v>
      </c>
      <c r="Q3" s="22" t="s">
        <v>66</v>
      </c>
      <c r="S3" s="18" t="s">
        <v>0</v>
      </c>
      <c r="T3" s="72" t="s">
        <v>66</v>
      </c>
      <c r="U3" s="34" t="s">
        <v>12</v>
      </c>
      <c r="V3" s="72" t="s">
        <v>0</v>
      </c>
      <c r="W3" s="22" t="s">
        <v>66</v>
      </c>
    </row>
    <row r="4" spans="1:23">
      <c r="A4" s="4">
        <v>1976</v>
      </c>
      <c r="B4" s="5">
        <v>150</v>
      </c>
      <c r="C4" s="49">
        <v>1</v>
      </c>
      <c r="D4" s="5">
        <v>1980</v>
      </c>
      <c r="E4" s="86">
        <v>167</v>
      </c>
      <c r="G4" s="4">
        <v>1976</v>
      </c>
      <c r="H4" s="5">
        <v>40</v>
      </c>
      <c r="I4" s="49">
        <v>1</v>
      </c>
      <c r="J4" s="5">
        <v>2010</v>
      </c>
      <c r="K4" s="86">
        <v>62</v>
      </c>
      <c r="M4" s="4">
        <v>1976</v>
      </c>
      <c r="N4" s="5">
        <v>26</v>
      </c>
      <c r="O4" s="49">
        <v>1</v>
      </c>
      <c r="P4" s="5">
        <v>2012</v>
      </c>
      <c r="Q4" s="86">
        <v>69</v>
      </c>
      <c r="S4" s="4">
        <v>1976</v>
      </c>
      <c r="T4" s="5">
        <v>3</v>
      </c>
      <c r="U4" s="49">
        <v>1</v>
      </c>
      <c r="V4" s="5">
        <v>2015</v>
      </c>
      <c r="W4" s="86">
        <v>28</v>
      </c>
    </row>
    <row r="5" spans="1:23">
      <c r="A5" s="7">
        <v>1977</v>
      </c>
      <c r="B5" s="8">
        <v>123</v>
      </c>
      <c r="C5" s="53">
        <v>2</v>
      </c>
      <c r="D5" s="8">
        <v>1993</v>
      </c>
      <c r="E5" s="16">
        <v>160</v>
      </c>
      <c r="G5" s="7">
        <v>1977</v>
      </c>
      <c r="H5" s="8">
        <v>27</v>
      </c>
      <c r="I5" s="53">
        <v>2</v>
      </c>
      <c r="J5" s="8">
        <v>1996</v>
      </c>
      <c r="K5" s="16">
        <v>60</v>
      </c>
      <c r="M5" s="7">
        <v>1977</v>
      </c>
      <c r="N5" s="8">
        <v>28</v>
      </c>
      <c r="O5" s="53">
        <v>2</v>
      </c>
      <c r="P5" s="8">
        <v>2003</v>
      </c>
      <c r="Q5" s="16">
        <v>65</v>
      </c>
      <c r="S5" s="7">
        <v>1977</v>
      </c>
      <c r="T5" s="8">
        <v>0</v>
      </c>
      <c r="U5" s="53">
        <v>2</v>
      </c>
      <c r="V5" s="8">
        <v>2012</v>
      </c>
      <c r="W5" s="16">
        <v>21</v>
      </c>
    </row>
    <row r="6" spans="1:23">
      <c r="A6" s="7">
        <v>1978</v>
      </c>
      <c r="B6" s="8">
        <v>134</v>
      </c>
      <c r="C6" s="53">
        <v>3</v>
      </c>
      <c r="D6" s="8">
        <v>1997</v>
      </c>
      <c r="E6" s="16">
        <v>159</v>
      </c>
      <c r="G6" s="7">
        <v>1978</v>
      </c>
      <c r="H6" s="8">
        <v>33</v>
      </c>
      <c r="I6" s="53">
        <v>3</v>
      </c>
      <c r="J6" s="8">
        <v>1985</v>
      </c>
      <c r="K6" s="16">
        <v>54</v>
      </c>
      <c r="M6" s="7">
        <v>1978</v>
      </c>
      <c r="N6" s="8">
        <v>17</v>
      </c>
      <c r="O6" s="53">
        <v>3</v>
      </c>
      <c r="P6" s="8">
        <v>2007</v>
      </c>
      <c r="Q6" s="16">
        <v>61</v>
      </c>
      <c r="S6" s="7">
        <v>1978</v>
      </c>
      <c r="T6" s="8">
        <v>0</v>
      </c>
      <c r="U6" s="53">
        <v>3</v>
      </c>
      <c r="V6" s="8">
        <v>1992</v>
      </c>
      <c r="W6" s="16">
        <v>21</v>
      </c>
    </row>
    <row r="7" spans="1:23">
      <c r="A7" s="7">
        <v>1979</v>
      </c>
      <c r="B7" s="8">
        <v>147</v>
      </c>
      <c r="C7" s="53">
        <v>4</v>
      </c>
      <c r="D7" s="8">
        <v>1988</v>
      </c>
      <c r="E7" s="16">
        <v>158</v>
      </c>
      <c r="G7" s="7">
        <v>1979</v>
      </c>
      <c r="H7" s="8">
        <v>28</v>
      </c>
      <c r="I7" s="53">
        <v>4</v>
      </c>
      <c r="J7" s="8">
        <v>1986</v>
      </c>
      <c r="K7" s="16">
        <v>51</v>
      </c>
      <c r="M7" s="7">
        <v>1979</v>
      </c>
      <c r="N7" s="8">
        <v>34</v>
      </c>
      <c r="O7" s="53">
        <v>4</v>
      </c>
      <c r="P7" s="8">
        <v>2008</v>
      </c>
      <c r="Q7" s="16">
        <v>60</v>
      </c>
      <c r="S7" s="7">
        <v>1979</v>
      </c>
      <c r="T7" s="8">
        <v>0</v>
      </c>
      <c r="U7" s="53">
        <v>4</v>
      </c>
      <c r="V7" s="8">
        <v>1994</v>
      </c>
      <c r="W7" s="16">
        <v>17</v>
      </c>
    </row>
    <row r="8" spans="1:23">
      <c r="A8" s="7">
        <v>1980</v>
      </c>
      <c r="B8" s="8">
        <v>167</v>
      </c>
      <c r="C8" s="53">
        <v>5</v>
      </c>
      <c r="D8" s="8">
        <v>1992</v>
      </c>
      <c r="E8" s="16">
        <v>157</v>
      </c>
      <c r="G8" s="7">
        <v>1980</v>
      </c>
      <c r="H8" s="8">
        <v>45</v>
      </c>
      <c r="I8" s="53">
        <v>5</v>
      </c>
      <c r="J8" s="8">
        <v>1987</v>
      </c>
      <c r="K8" s="16">
        <v>50</v>
      </c>
      <c r="M8" s="7">
        <v>1980</v>
      </c>
      <c r="N8" s="8">
        <v>11</v>
      </c>
      <c r="O8" s="53">
        <v>5</v>
      </c>
      <c r="P8" s="8">
        <v>2002</v>
      </c>
      <c r="Q8" s="16">
        <v>58</v>
      </c>
      <c r="S8" s="7">
        <v>1980</v>
      </c>
      <c r="T8" s="8">
        <v>2</v>
      </c>
      <c r="U8" s="53">
        <v>5</v>
      </c>
      <c r="V8" s="8">
        <v>2006</v>
      </c>
      <c r="W8" s="16">
        <v>16</v>
      </c>
    </row>
    <row r="9" spans="1:23">
      <c r="A9" s="7">
        <v>1981</v>
      </c>
      <c r="B9" s="8">
        <v>152</v>
      </c>
      <c r="C9" s="53">
        <v>6</v>
      </c>
      <c r="D9" s="8">
        <v>1991</v>
      </c>
      <c r="E9" s="16">
        <v>157</v>
      </c>
      <c r="G9" s="7">
        <v>1981</v>
      </c>
      <c r="H9" s="8">
        <v>46</v>
      </c>
      <c r="I9" s="53">
        <v>6</v>
      </c>
      <c r="J9" s="8">
        <v>2005</v>
      </c>
      <c r="K9" s="16">
        <v>47</v>
      </c>
      <c r="M9" s="7">
        <v>1981</v>
      </c>
      <c r="N9" s="8">
        <v>31</v>
      </c>
      <c r="O9" s="53">
        <v>6</v>
      </c>
      <c r="P9" s="8">
        <v>2013</v>
      </c>
      <c r="Q9" s="16">
        <v>56</v>
      </c>
      <c r="S9" s="7">
        <v>1981</v>
      </c>
      <c r="T9" s="8">
        <v>1</v>
      </c>
      <c r="U9" s="53">
        <v>6</v>
      </c>
      <c r="V9" s="8">
        <v>2013</v>
      </c>
      <c r="W9" s="16">
        <v>15</v>
      </c>
    </row>
    <row r="10" spans="1:23">
      <c r="A10" s="7">
        <v>1982</v>
      </c>
      <c r="B10" s="8">
        <v>149</v>
      </c>
      <c r="C10" s="53">
        <v>7</v>
      </c>
      <c r="D10" s="8">
        <v>2005</v>
      </c>
      <c r="E10" s="16">
        <v>156</v>
      </c>
      <c r="G10" s="7">
        <v>1982</v>
      </c>
      <c r="H10" s="8">
        <v>34</v>
      </c>
      <c r="I10" s="53">
        <v>7</v>
      </c>
      <c r="J10" s="8">
        <v>2006</v>
      </c>
      <c r="K10" s="16">
        <v>46</v>
      </c>
      <c r="M10" s="7">
        <v>1982</v>
      </c>
      <c r="N10" s="8">
        <v>39</v>
      </c>
      <c r="O10" s="53">
        <v>7</v>
      </c>
      <c r="P10" s="8">
        <v>1995</v>
      </c>
      <c r="Q10" s="16">
        <v>56</v>
      </c>
      <c r="S10" s="7">
        <v>1982</v>
      </c>
      <c r="T10" s="8">
        <v>2</v>
      </c>
      <c r="U10" s="53">
        <v>7</v>
      </c>
      <c r="V10" s="8">
        <v>2010</v>
      </c>
      <c r="W10" s="16">
        <v>15</v>
      </c>
    </row>
    <row r="11" spans="1:23">
      <c r="A11" s="7">
        <v>1983</v>
      </c>
      <c r="B11" s="8">
        <v>123</v>
      </c>
      <c r="C11" s="53">
        <v>8</v>
      </c>
      <c r="D11" s="8">
        <v>1996</v>
      </c>
      <c r="E11" s="16">
        <v>156</v>
      </c>
      <c r="G11" s="7">
        <v>1983</v>
      </c>
      <c r="H11" s="8">
        <v>29</v>
      </c>
      <c r="I11" s="53">
        <v>8</v>
      </c>
      <c r="J11" s="8">
        <v>1981</v>
      </c>
      <c r="K11" s="16">
        <v>46</v>
      </c>
      <c r="M11" s="7">
        <v>1983</v>
      </c>
      <c r="N11" s="8">
        <v>54</v>
      </c>
      <c r="O11" s="53">
        <v>8</v>
      </c>
      <c r="P11" s="8">
        <v>2011</v>
      </c>
      <c r="Q11" s="17">
        <v>55</v>
      </c>
      <c r="S11" s="7">
        <v>1983</v>
      </c>
      <c r="T11" s="8">
        <v>5</v>
      </c>
      <c r="U11" s="53">
        <v>8</v>
      </c>
      <c r="V11" s="8">
        <v>2003</v>
      </c>
      <c r="W11" s="16">
        <v>14</v>
      </c>
    </row>
    <row r="12" spans="1:23">
      <c r="A12" s="7">
        <v>1984</v>
      </c>
      <c r="B12" s="8">
        <v>152</v>
      </c>
      <c r="C12" s="53">
        <v>9</v>
      </c>
      <c r="D12" s="8">
        <v>1995</v>
      </c>
      <c r="E12" s="17">
        <v>152</v>
      </c>
      <c r="G12" s="7">
        <v>1984</v>
      </c>
      <c r="H12" s="8">
        <v>29</v>
      </c>
      <c r="I12" s="53">
        <v>9</v>
      </c>
      <c r="J12" s="8">
        <v>1980</v>
      </c>
      <c r="K12" s="17">
        <v>45</v>
      </c>
      <c r="M12" s="7">
        <v>1984</v>
      </c>
      <c r="N12" s="8">
        <v>19</v>
      </c>
      <c r="O12" s="53">
        <v>9</v>
      </c>
      <c r="P12" s="8">
        <v>1992</v>
      </c>
      <c r="Q12" s="17">
        <v>55</v>
      </c>
      <c r="S12" s="7">
        <v>1984</v>
      </c>
      <c r="T12" s="8">
        <v>4</v>
      </c>
      <c r="U12" s="53">
        <v>9</v>
      </c>
      <c r="V12" s="8">
        <v>2009</v>
      </c>
      <c r="W12" s="17">
        <v>11</v>
      </c>
    </row>
    <row r="13" spans="1:23">
      <c r="A13" s="7">
        <v>1985</v>
      </c>
      <c r="B13" s="8">
        <v>142</v>
      </c>
      <c r="C13" s="53">
        <v>10</v>
      </c>
      <c r="D13" s="8">
        <v>1984</v>
      </c>
      <c r="E13" s="17">
        <v>152</v>
      </c>
      <c r="G13" s="7">
        <v>1985</v>
      </c>
      <c r="H13" s="8">
        <v>54</v>
      </c>
      <c r="I13" s="53">
        <v>10</v>
      </c>
      <c r="J13" s="8">
        <v>2003</v>
      </c>
      <c r="K13" s="17">
        <v>41</v>
      </c>
      <c r="M13" s="7">
        <v>1985</v>
      </c>
      <c r="N13" s="8">
        <v>34</v>
      </c>
      <c r="O13" s="53">
        <v>10</v>
      </c>
      <c r="P13" s="8">
        <v>2015</v>
      </c>
      <c r="Q13" s="17">
        <v>54</v>
      </c>
      <c r="S13" s="7">
        <v>1985</v>
      </c>
      <c r="T13" s="8">
        <v>4</v>
      </c>
      <c r="U13" s="53">
        <v>10</v>
      </c>
      <c r="V13" s="8">
        <v>2000</v>
      </c>
      <c r="W13" s="17">
        <v>11</v>
      </c>
    </row>
    <row r="14" spans="1:23">
      <c r="A14" s="7">
        <v>1986</v>
      </c>
      <c r="B14" s="8">
        <v>148</v>
      </c>
      <c r="C14" s="53">
        <v>11</v>
      </c>
      <c r="D14" s="8">
        <v>1981</v>
      </c>
      <c r="E14" s="17">
        <v>152</v>
      </c>
      <c r="G14" s="7">
        <v>1986</v>
      </c>
      <c r="H14" s="8">
        <v>51</v>
      </c>
      <c r="I14" s="53">
        <v>11</v>
      </c>
      <c r="J14" s="8">
        <v>1976</v>
      </c>
      <c r="K14" s="17">
        <v>40</v>
      </c>
      <c r="M14" s="7">
        <v>1986</v>
      </c>
      <c r="N14" s="8">
        <v>36</v>
      </c>
      <c r="O14" s="53">
        <v>11</v>
      </c>
      <c r="P14" s="8">
        <v>1983</v>
      </c>
      <c r="Q14" s="17">
        <v>54</v>
      </c>
      <c r="S14" s="7">
        <v>1986</v>
      </c>
      <c r="T14" s="8">
        <v>1</v>
      </c>
      <c r="U14" s="53">
        <v>11</v>
      </c>
      <c r="V14" s="8">
        <v>1998</v>
      </c>
      <c r="W14" s="17">
        <v>11</v>
      </c>
    </row>
    <row r="15" spans="1:23">
      <c r="A15" s="7">
        <v>1987</v>
      </c>
      <c r="B15" s="8">
        <v>135</v>
      </c>
      <c r="C15" s="53">
        <v>12</v>
      </c>
      <c r="D15" s="8">
        <v>1976</v>
      </c>
      <c r="E15" s="37">
        <v>150</v>
      </c>
      <c r="G15" s="7">
        <v>1987</v>
      </c>
      <c r="H15" s="8">
        <v>50</v>
      </c>
      <c r="I15" s="53">
        <v>12</v>
      </c>
      <c r="J15" s="8">
        <v>1997</v>
      </c>
      <c r="K15" s="17">
        <v>39</v>
      </c>
      <c r="M15" s="7">
        <v>1987</v>
      </c>
      <c r="N15" s="8">
        <v>31</v>
      </c>
      <c r="O15" s="53">
        <v>12</v>
      </c>
      <c r="P15" s="8">
        <v>2009</v>
      </c>
      <c r="Q15" s="17">
        <v>53</v>
      </c>
      <c r="S15" s="7">
        <v>1987</v>
      </c>
      <c r="T15" s="8">
        <v>2</v>
      </c>
      <c r="U15" s="53">
        <v>12</v>
      </c>
      <c r="V15" s="8">
        <v>2007</v>
      </c>
      <c r="W15" s="17">
        <v>10</v>
      </c>
    </row>
    <row r="16" spans="1:23">
      <c r="A16" s="7">
        <v>1988</v>
      </c>
      <c r="B16" s="8">
        <v>158</v>
      </c>
      <c r="C16" s="53">
        <v>13</v>
      </c>
      <c r="D16" s="8">
        <v>1982</v>
      </c>
      <c r="E16" s="17">
        <v>149</v>
      </c>
      <c r="G16" s="7">
        <v>1988</v>
      </c>
      <c r="H16" s="8">
        <v>15</v>
      </c>
      <c r="I16" s="53">
        <v>13</v>
      </c>
      <c r="J16" s="8">
        <v>2009</v>
      </c>
      <c r="K16" s="17">
        <v>37</v>
      </c>
      <c r="M16" s="7">
        <v>1988</v>
      </c>
      <c r="N16" s="8">
        <v>36</v>
      </c>
      <c r="O16" s="53">
        <v>13</v>
      </c>
      <c r="P16" s="8">
        <v>2000</v>
      </c>
      <c r="Q16" s="17">
        <v>51</v>
      </c>
      <c r="S16" s="7">
        <v>1988</v>
      </c>
      <c r="T16" s="8">
        <v>7</v>
      </c>
      <c r="U16" s="53">
        <v>13</v>
      </c>
      <c r="V16" s="8">
        <v>2011</v>
      </c>
      <c r="W16" s="17">
        <v>8</v>
      </c>
    </row>
    <row r="17" spans="1:23">
      <c r="A17" s="7">
        <v>1989</v>
      </c>
      <c r="B17" s="8">
        <v>123</v>
      </c>
      <c r="C17" s="53">
        <v>14</v>
      </c>
      <c r="D17" s="8">
        <v>1986</v>
      </c>
      <c r="E17" s="17">
        <v>148</v>
      </c>
      <c r="G17" s="7">
        <v>1989</v>
      </c>
      <c r="H17" s="8">
        <v>14</v>
      </c>
      <c r="I17" s="53">
        <v>14</v>
      </c>
      <c r="J17" s="8">
        <v>2013</v>
      </c>
      <c r="K17" s="17">
        <v>36</v>
      </c>
      <c r="M17" s="7">
        <v>1989</v>
      </c>
      <c r="N17" s="8">
        <v>28</v>
      </c>
      <c r="O17" s="53">
        <v>14</v>
      </c>
      <c r="P17" s="8">
        <v>1994</v>
      </c>
      <c r="Q17" s="17">
        <v>50</v>
      </c>
      <c r="S17" s="7">
        <v>1989</v>
      </c>
      <c r="T17" s="8">
        <v>6</v>
      </c>
      <c r="U17" s="53">
        <v>14</v>
      </c>
      <c r="V17" s="8">
        <v>1995</v>
      </c>
      <c r="W17" s="17">
        <v>8</v>
      </c>
    </row>
    <row r="18" spans="1:23">
      <c r="A18" s="7">
        <v>1990</v>
      </c>
      <c r="B18" s="8">
        <v>137</v>
      </c>
      <c r="C18" s="53">
        <v>15</v>
      </c>
      <c r="D18" s="8">
        <v>2003</v>
      </c>
      <c r="E18" s="17">
        <v>147</v>
      </c>
      <c r="G18" s="7">
        <v>1990</v>
      </c>
      <c r="H18" s="8">
        <v>18</v>
      </c>
      <c r="I18" s="53">
        <v>15</v>
      </c>
      <c r="J18" s="8">
        <v>1998</v>
      </c>
      <c r="K18" s="17">
        <v>36</v>
      </c>
      <c r="M18" s="7">
        <v>1990</v>
      </c>
      <c r="N18" s="8">
        <v>33</v>
      </c>
      <c r="O18" s="53">
        <v>15</v>
      </c>
      <c r="P18" s="8">
        <v>1998</v>
      </c>
      <c r="Q18" s="17">
        <v>49</v>
      </c>
      <c r="S18" s="7">
        <v>1990</v>
      </c>
      <c r="T18" s="8">
        <v>5</v>
      </c>
      <c r="U18" s="53">
        <v>15</v>
      </c>
      <c r="V18" s="8">
        <v>2008</v>
      </c>
      <c r="W18" s="17">
        <v>7</v>
      </c>
    </row>
    <row r="19" spans="1:23">
      <c r="A19" s="7">
        <v>1991</v>
      </c>
      <c r="B19" s="8">
        <v>157</v>
      </c>
      <c r="C19" s="53">
        <v>16</v>
      </c>
      <c r="D19" s="8">
        <v>1979</v>
      </c>
      <c r="E19" s="17">
        <v>147</v>
      </c>
      <c r="G19" s="7">
        <v>1991</v>
      </c>
      <c r="H19" s="8">
        <v>34</v>
      </c>
      <c r="I19" s="53">
        <v>16</v>
      </c>
      <c r="J19" s="8">
        <v>2004</v>
      </c>
      <c r="K19" s="17">
        <v>35</v>
      </c>
      <c r="M19" s="7">
        <v>1991</v>
      </c>
      <c r="N19" s="8">
        <v>35</v>
      </c>
      <c r="O19" s="53">
        <v>16</v>
      </c>
      <c r="P19" s="8">
        <v>2006</v>
      </c>
      <c r="Q19" s="17">
        <v>47</v>
      </c>
      <c r="S19" s="7">
        <v>1991</v>
      </c>
      <c r="T19" s="8">
        <v>3</v>
      </c>
      <c r="U19" s="53">
        <v>16</v>
      </c>
      <c r="V19" s="8">
        <v>2005</v>
      </c>
      <c r="W19" s="17">
        <v>7</v>
      </c>
    </row>
    <row r="20" spans="1:23">
      <c r="A20" s="7">
        <v>1992</v>
      </c>
      <c r="B20" s="8">
        <v>157</v>
      </c>
      <c r="C20" s="53">
        <v>17</v>
      </c>
      <c r="D20" s="8">
        <v>1994</v>
      </c>
      <c r="E20" s="17">
        <v>145</v>
      </c>
      <c r="G20" s="7">
        <v>1992</v>
      </c>
      <c r="H20" s="8">
        <v>20</v>
      </c>
      <c r="I20" s="53">
        <v>17</v>
      </c>
      <c r="J20" s="8">
        <v>1993</v>
      </c>
      <c r="K20" s="17">
        <v>34</v>
      </c>
      <c r="M20" s="7">
        <v>1992</v>
      </c>
      <c r="N20" s="8">
        <v>55</v>
      </c>
      <c r="O20" s="53">
        <v>17</v>
      </c>
      <c r="P20" s="8">
        <v>2010</v>
      </c>
      <c r="Q20" s="17">
        <v>45</v>
      </c>
      <c r="S20" s="7">
        <v>1992</v>
      </c>
      <c r="T20" s="8">
        <v>21</v>
      </c>
      <c r="U20" s="53">
        <v>17</v>
      </c>
      <c r="V20" s="8">
        <v>2001</v>
      </c>
      <c r="W20" s="17">
        <v>7</v>
      </c>
    </row>
    <row r="21" spans="1:23">
      <c r="A21" s="7">
        <v>1993</v>
      </c>
      <c r="B21" s="8">
        <v>160</v>
      </c>
      <c r="C21" s="53">
        <v>18</v>
      </c>
      <c r="D21" s="8">
        <v>1985</v>
      </c>
      <c r="E21" s="17">
        <v>142</v>
      </c>
      <c r="G21" s="7">
        <v>1993</v>
      </c>
      <c r="H21" s="8">
        <v>34</v>
      </c>
      <c r="I21" s="53">
        <v>18</v>
      </c>
      <c r="J21" s="8">
        <v>1991</v>
      </c>
      <c r="K21" s="17">
        <v>34</v>
      </c>
      <c r="M21" s="7">
        <v>1993</v>
      </c>
      <c r="N21" s="8">
        <v>45</v>
      </c>
      <c r="O21" s="53">
        <v>18</v>
      </c>
      <c r="P21" s="8">
        <v>1993</v>
      </c>
      <c r="Q21" s="17">
        <v>45</v>
      </c>
      <c r="S21" s="7">
        <v>1993</v>
      </c>
      <c r="T21" s="8">
        <v>5</v>
      </c>
      <c r="U21" s="53">
        <v>18</v>
      </c>
      <c r="V21" s="8">
        <v>1988</v>
      </c>
      <c r="W21" s="17">
        <v>7</v>
      </c>
    </row>
    <row r="22" spans="1:23">
      <c r="A22" s="7">
        <v>1994</v>
      </c>
      <c r="B22" s="8">
        <v>145</v>
      </c>
      <c r="C22" s="53">
        <v>19</v>
      </c>
      <c r="D22" s="8">
        <v>2010</v>
      </c>
      <c r="E22" s="17">
        <v>138</v>
      </c>
      <c r="G22" s="7">
        <v>1994</v>
      </c>
      <c r="H22" s="8">
        <v>17</v>
      </c>
      <c r="I22" s="53">
        <v>19</v>
      </c>
      <c r="J22" s="8">
        <v>1982</v>
      </c>
      <c r="K22" s="17">
        <v>34</v>
      </c>
      <c r="M22" s="7">
        <v>1994</v>
      </c>
      <c r="N22" s="8">
        <v>50</v>
      </c>
      <c r="O22" s="53">
        <v>19</v>
      </c>
      <c r="P22" s="8">
        <v>1997</v>
      </c>
      <c r="Q22" s="17">
        <v>43</v>
      </c>
      <c r="S22" s="7">
        <v>1994</v>
      </c>
      <c r="T22" s="8">
        <v>17</v>
      </c>
      <c r="U22" s="53">
        <v>19</v>
      </c>
      <c r="V22" s="8">
        <v>2004</v>
      </c>
      <c r="W22" s="17">
        <v>6</v>
      </c>
    </row>
    <row r="23" spans="1:23">
      <c r="A23" s="7">
        <v>1995</v>
      </c>
      <c r="B23" s="8">
        <v>152</v>
      </c>
      <c r="C23" s="53">
        <v>20</v>
      </c>
      <c r="D23" s="8">
        <v>2011</v>
      </c>
      <c r="E23" s="17">
        <v>137</v>
      </c>
      <c r="G23" s="7">
        <v>1995</v>
      </c>
      <c r="H23" s="8">
        <v>30</v>
      </c>
      <c r="I23" s="53">
        <v>20</v>
      </c>
      <c r="J23" s="8">
        <v>2002</v>
      </c>
      <c r="K23" s="17">
        <v>33</v>
      </c>
      <c r="M23" s="7">
        <v>1995</v>
      </c>
      <c r="N23" s="8">
        <v>56</v>
      </c>
      <c r="O23" s="53">
        <v>20</v>
      </c>
      <c r="P23" s="8">
        <v>2001</v>
      </c>
      <c r="Q23" s="17">
        <v>41</v>
      </c>
      <c r="S23" s="7">
        <v>1995</v>
      </c>
      <c r="T23" s="8">
        <v>8</v>
      </c>
      <c r="U23" s="53">
        <v>20</v>
      </c>
      <c r="V23" s="8">
        <v>1989</v>
      </c>
      <c r="W23" s="17">
        <v>6</v>
      </c>
    </row>
    <row r="24" spans="1:23">
      <c r="A24" s="7">
        <v>1996</v>
      </c>
      <c r="B24" s="8">
        <v>156</v>
      </c>
      <c r="C24" s="53">
        <v>21</v>
      </c>
      <c r="D24" s="8">
        <v>1990</v>
      </c>
      <c r="E24" s="17">
        <v>137</v>
      </c>
      <c r="G24" s="7">
        <v>1996</v>
      </c>
      <c r="H24" s="8">
        <v>60</v>
      </c>
      <c r="I24" s="53">
        <v>21</v>
      </c>
      <c r="J24" s="8">
        <v>1978</v>
      </c>
      <c r="K24" s="17">
        <v>33</v>
      </c>
      <c r="M24" s="7">
        <v>1996</v>
      </c>
      <c r="N24" s="8">
        <v>35</v>
      </c>
      <c r="O24" s="53">
        <v>21</v>
      </c>
      <c r="P24" s="8">
        <v>2005</v>
      </c>
      <c r="Q24" s="17">
        <v>39</v>
      </c>
      <c r="S24" s="7">
        <v>1996</v>
      </c>
      <c r="T24" s="8">
        <v>4</v>
      </c>
      <c r="U24" s="53">
        <v>21</v>
      </c>
      <c r="V24" s="8">
        <v>2002</v>
      </c>
      <c r="W24" s="17">
        <v>5</v>
      </c>
    </row>
    <row r="25" spans="1:23">
      <c r="A25" s="7">
        <v>1997</v>
      </c>
      <c r="B25" s="8">
        <v>159</v>
      </c>
      <c r="C25" s="53">
        <v>22</v>
      </c>
      <c r="D25" s="8">
        <v>1987</v>
      </c>
      <c r="E25" s="17">
        <v>135</v>
      </c>
      <c r="G25" s="7">
        <v>1997</v>
      </c>
      <c r="H25" s="8">
        <v>39</v>
      </c>
      <c r="I25" s="53">
        <v>22</v>
      </c>
      <c r="J25" s="8">
        <v>2012</v>
      </c>
      <c r="K25" s="17">
        <v>32</v>
      </c>
      <c r="M25" s="7">
        <v>1997</v>
      </c>
      <c r="N25" s="8">
        <v>43</v>
      </c>
      <c r="O25" s="53">
        <v>22</v>
      </c>
      <c r="P25" s="8">
        <v>1982</v>
      </c>
      <c r="Q25" s="17">
        <v>39</v>
      </c>
      <c r="S25" s="7">
        <v>1997</v>
      </c>
      <c r="T25" s="8">
        <v>3</v>
      </c>
      <c r="U25" s="53">
        <v>22</v>
      </c>
      <c r="V25" s="8">
        <v>1993</v>
      </c>
      <c r="W25" s="17">
        <v>5</v>
      </c>
    </row>
    <row r="26" spans="1:23">
      <c r="A26" s="7">
        <v>1998</v>
      </c>
      <c r="B26" s="8">
        <v>120</v>
      </c>
      <c r="C26" s="53">
        <v>23</v>
      </c>
      <c r="D26" s="8">
        <v>1978</v>
      </c>
      <c r="E26" s="17">
        <v>134</v>
      </c>
      <c r="G26" s="7">
        <v>1998</v>
      </c>
      <c r="H26" s="8">
        <v>36</v>
      </c>
      <c r="I26" s="53">
        <v>23</v>
      </c>
      <c r="J26" s="8">
        <v>2001</v>
      </c>
      <c r="K26" s="17">
        <v>32</v>
      </c>
      <c r="M26" s="7">
        <v>1998</v>
      </c>
      <c r="N26" s="8">
        <v>49</v>
      </c>
      <c r="O26" s="53">
        <v>23</v>
      </c>
      <c r="P26" s="8">
        <v>2014</v>
      </c>
      <c r="Q26" s="17">
        <v>38</v>
      </c>
      <c r="S26" s="7">
        <v>1998</v>
      </c>
      <c r="T26" s="8">
        <v>11</v>
      </c>
      <c r="U26" s="53">
        <v>23</v>
      </c>
      <c r="V26" s="8">
        <v>1990</v>
      </c>
      <c r="W26" s="17">
        <v>5</v>
      </c>
    </row>
    <row r="27" spans="1:23">
      <c r="A27" s="7">
        <v>1999</v>
      </c>
      <c r="B27" s="8">
        <v>133</v>
      </c>
      <c r="C27" s="53">
        <v>24</v>
      </c>
      <c r="D27" s="8">
        <v>1999</v>
      </c>
      <c r="E27" s="17">
        <v>133</v>
      </c>
      <c r="G27" s="7">
        <v>1999</v>
      </c>
      <c r="H27" s="8">
        <v>21</v>
      </c>
      <c r="I27" s="53">
        <v>24</v>
      </c>
      <c r="J27" s="8">
        <v>1995</v>
      </c>
      <c r="K27" s="17">
        <v>30</v>
      </c>
      <c r="M27" s="7">
        <v>1999</v>
      </c>
      <c r="N27" s="8">
        <v>37</v>
      </c>
      <c r="O27" s="53">
        <v>24</v>
      </c>
      <c r="P27" s="8">
        <v>2004</v>
      </c>
      <c r="Q27" s="17">
        <v>37</v>
      </c>
      <c r="S27" s="7">
        <v>1999</v>
      </c>
      <c r="T27" s="8">
        <v>4</v>
      </c>
      <c r="U27" s="53">
        <v>24</v>
      </c>
      <c r="V27" s="8">
        <v>1983</v>
      </c>
      <c r="W27" s="17">
        <v>5</v>
      </c>
    </row>
    <row r="28" spans="1:23">
      <c r="A28" s="7">
        <v>2000</v>
      </c>
      <c r="B28" s="8">
        <v>104</v>
      </c>
      <c r="C28" s="53">
        <v>25</v>
      </c>
      <c r="D28" s="8">
        <v>2004</v>
      </c>
      <c r="E28" s="17">
        <v>132</v>
      </c>
      <c r="G28" s="7">
        <v>2000</v>
      </c>
      <c r="H28" s="8">
        <v>18</v>
      </c>
      <c r="I28" s="53">
        <v>25</v>
      </c>
      <c r="J28" s="8">
        <v>1984</v>
      </c>
      <c r="K28" s="17">
        <v>29</v>
      </c>
      <c r="M28" s="7">
        <v>2000</v>
      </c>
      <c r="N28" s="8">
        <v>51</v>
      </c>
      <c r="O28" s="53">
        <v>25</v>
      </c>
      <c r="P28" s="8">
        <v>1999</v>
      </c>
      <c r="Q28" s="17">
        <v>37</v>
      </c>
      <c r="S28" s="7">
        <v>2000</v>
      </c>
      <c r="T28" s="8">
        <v>11</v>
      </c>
      <c r="U28" s="53">
        <v>25</v>
      </c>
      <c r="V28" s="8">
        <v>2014</v>
      </c>
      <c r="W28" s="17">
        <v>4</v>
      </c>
    </row>
    <row r="29" spans="1:23">
      <c r="A29" s="7">
        <v>2001</v>
      </c>
      <c r="B29" s="8">
        <v>131</v>
      </c>
      <c r="C29" s="53">
        <v>26</v>
      </c>
      <c r="D29" s="8">
        <v>2001</v>
      </c>
      <c r="E29" s="17">
        <v>131</v>
      </c>
      <c r="G29" s="7">
        <v>2001</v>
      </c>
      <c r="H29" s="8">
        <v>32</v>
      </c>
      <c r="I29" s="53">
        <v>26</v>
      </c>
      <c r="J29" s="8">
        <v>1983</v>
      </c>
      <c r="K29" s="17">
        <v>29</v>
      </c>
      <c r="M29" s="7">
        <v>2001</v>
      </c>
      <c r="N29" s="8">
        <v>41</v>
      </c>
      <c r="O29" s="53">
        <v>26</v>
      </c>
      <c r="P29" s="8">
        <v>1988</v>
      </c>
      <c r="Q29" s="17">
        <v>36</v>
      </c>
      <c r="S29" s="7">
        <v>2001</v>
      </c>
      <c r="T29" s="8">
        <v>7</v>
      </c>
      <c r="U29" s="53">
        <v>26</v>
      </c>
      <c r="V29" s="8">
        <v>1999</v>
      </c>
      <c r="W29" s="17">
        <v>4</v>
      </c>
    </row>
    <row r="30" spans="1:23">
      <c r="A30" s="7">
        <v>2002</v>
      </c>
      <c r="B30" s="8">
        <v>119</v>
      </c>
      <c r="C30" s="53">
        <v>27</v>
      </c>
      <c r="D30" s="8">
        <v>2013</v>
      </c>
      <c r="E30" s="17">
        <v>130</v>
      </c>
      <c r="G30" s="7">
        <v>2002</v>
      </c>
      <c r="H30" s="8">
        <v>33</v>
      </c>
      <c r="I30" s="53">
        <v>27</v>
      </c>
      <c r="J30" s="8">
        <v>1979</v>
      </c>
      <c r="K30" s="17">
        <v>28</v>
      </c>
      <c r="M30" s="7">
        <v>2002</v>
      </c>
      <c r="N30" s="8">
        <v>58</v>
      </c>
      <c r="O30" s="53">
        <v>27</v>
      </c>
      <c r="P30" s="8">
        <v>1986</v>
      </c>
      <c r="Q30" s="17">
        <v>36</v>
      </c>
      <c r="S30" s="7">
        <v>2002</v>
      </c>
      <c r="T30" s="8">
        <v>5</v>
      </c>
      <c r="U30" s="53">
        <v>27</v>
      </c>
      <c r="V30" s="8">
        <v>1996</v>
      </c>
      <c r="W30" s="17">
        <v>4</v>
      </c>
    </row>
    <row r="31" spans="1:23">
      <c r="A31" s="7">
        <v>2003</v>
      </c>
      <c r="B31" s="8">
        <v>147</v>
      </c>
      <c r="C31" s="53">
        <v>28</v>
      </c>
      <c r="D31" s="8">
        <v>2007</v>
      </c>
      <c r="E31" s="17">
        <v>129</v>
      </c>
      <c r="G31" s="7">
        <v>2003</v>
      </c>
      <c r="H31" s="8">
        <v>41</v>
      </c>
      <c r="I31" s="53">
        <v>28</v>
      </c>
      <c r="J31" s="8">
        <v>1977</v>
      </c>
      <c r="K31" s="17">
        <v>27</v>
      </c>
      <c r="M31" s="7">
        <v>2003</v>
      </c>
      <c r="N31" s="8">
        <v>65</v>
      </c>
      <c r="O31" s="53">
        <v>28</v>
      </c>
      <c r="P31" s="8">
        <v>1996</v>
      </c>
      <c r="Q31" s="17">
        <v>35</v>
      </c>
      <c r="S31" s="7">
        <v>2003</v>
      </c>
      <c r="T31" s="8">
        <v>14</v>
      </c>
      <c r="U31" s="53">
        <v>28</v>
      </c>
      <c r="V31" s="8">
        <v>1985</v>
      </c>
      <c r="W31" s="17">
        <v>4</v>
      </c>
    </row>
    <row r="32" spans="1:23">
      <c r="A32" s="7">
        <v>2004</v>
      </c>
      <c r="B32" s="8">
        <v>132</v>
      </c>
      <c r="C32" s="53">
        <v>29</v>
      </c>
      <c r="D32" s="8">
        <v>2006</v>
      </c>
      <c r="E32" s="17">
        <v>125</v>
      </c>
      <c r="G32" s="7">
        <v>2004</v>
      </c>
      <c r="H32" s="8">
        <v>35</v>
      </c>
      <c r="I32" s="53">
        <v>29</v>
      </c>
      <c r="J32" s="8">
        <v>2011</v>
      </c>
      <c r="K32" s="17">
        <v>26</v>
      </c>
      <c r="M32" s="7">
        <v>2004</v>
      </c>
      <c r="N32" s="8">
        <v>37</v>
      </c>
      <c r="O32" s="53">
        <v>29</v>
      </c>
      <c r="P32" s="8">
        <v>1991</v>
      </c>
      <c r="Q32" s="17">
        <v>35</v>
      </c>
      <c r="S32" s="7">
        <v>2004</v>
      </c>
      <c r="T32" s="8">
        <v>6</v>
      </c>
      <c r="U32" s="53">
        <v>29</v>
      </c>
      <c r="V32" s="8">
        <v>1984</v>
      </c>
      <c r="W32" s="17">
        <v>4</v>
      </c>
    </row>
    <row r="33" spans="1:23">
      <c r="A33" s="7">
        <v>2005</v>
      </c>
      <c r="B33" s="8">
        <v>156</v>
      </c>
      <c r="C33" s="53">
        <v>30</v>
      </c>
      <c r="D33" s="8">
        <v>2008</v>
      </c>
      <c r="E33" s="17">
        <v>124</v>
      </c>
      <c r="G33" s="7">
        <v>2005</v>
      </c>
      <c r="H33" s="8">
        <v>47</v>
      </c>
      <c r="I33" s="53">
        <v>30</v>
      </c>
      <c r="J33" s="8">
        <v>2007</v>
      </c>
      <c r="K33" s="17">
        <v>24</v>
      </c>
      <c r="M33" s="7">
        <v>2005</v>
      </c>
      <c r="N33" s="8">
        <v>39</v>
      </c>
      <c r="O33" s="53">
        <v>30</v>
      </c>
      <c r="P33" s="8">
        <v>1985</v>
      </c>
      <c r="Q33" s="17">
        <v>34</v>
      </c>
      <c r="S33" s="7">
        <v>2005</v>
      </c>
      <c r="T33" s="8">
        <v>7</v>
      </c>
      <c r="U33" s="53">
        <v>30</v>
      </c>
      <c r="V33" s="8">
        <v>1997</v>
      </c>
      <c r="W33" s="17">
        <v>3</v>
      </c>
    </row>
    <row r="34" spans="1:23">
      <c r="A34" s="7">
        <v>2006</v>
      </c>
      <c r="B34" s="8">
        <v>125</v>
      </c>
      <c r="C34" s="53">
        <v>31</v>
      </c>
      <c r="D34" s="8">
        <v>2015</v>
      </c>
      <c r="E34" s="17">
        <v>123</v>
      </c>
      <c r="G34" s="7">
        <v>2006</v>
      </c>
      <c r="H34" s="8">
        <v>46</v>
      </c>
      <c r="I34" s="53">
        <v>31</v>
      </c>
      <c r="J34" s="8">
        <v>1999</v>
      </c>
      <c r="K34" s="17">
        <v>21</v>
      </c>
      <c r="M34" s="7">
        <v>2006</v>
      </c>
      <c r="N34" s="8">
        <v>47</v>
      </c>
      <c r="O34" s="53">
        <v>31</v>
      </c>
      <c r="P34" s="8">
        <v>1979</v>
      </c>
      <c r="Q34" s="17">
        <v>34</v>
      </c>
      <c r="S34" s="7">
        <v>2006</v>
      </c>
      <c r="T34" s="8">
        <v>16</v>
      </c>
      <c r="U34" s="53">
        <v>31</v>
      </c>
      <c r="V34" s="8">
        <v>1991</v>
      </c>
      <c r="W34" s="17">
        <v>3</v>
      </c>
    </row>
    <row r="35" spans="1:23">
      <c r="A35" s="7">
        <v>2007</v>
      </c>
      <c r="B35" s="8">
        <v>129</v>
      </c>
      <c r="C35" s="53">
        <v>32</v>
      </c>
      <c r="D35" s="8">
        <v>1989</v>
      </c>
      <c r="E35" s="17">
        <v>123</v>
      </c>
      <c r="G35" s="7">
        <v>2007</v>
      </c>
      <c r="H35" s="8">
        <v>24</v>
      </c>
      <c r="I35" s="53">
        <v>32</v>
      </c>
      <c r="J35" s="8">
        <v>1992</v>
      </c>
      <c r="K35" s="85">
        <v>20</v>
      </c>
      <c r="M35" s="7">
        <v>2007</v>
      </c>
      <c r="N35" s="8">
        <v>61</v>
      </c>
      <c r="O35" s="53">
        <v>32</v>
      </c>
      <c r="P35" s="8">
        <v>1990</v>
      </c>
      <c r="Q35" s="17">
        <v>33</v>
      </c>
      <c r="S35" s="7">
        <v>2007</v>
      </c>
      <c r="T35" s="8">
        <v>10</v>
      </c>
      <c r="U35" s="53">
        <v>32</v>
      </c>
      <c r="V35" s="8">
        <v>1976</v>
      </c>
      <c r="W35" s="17">
        <v>3</v>
      </c>
    </row>
    <row r="36" spans="1:23">
      <c r="A36" s="7">
        <v>2008</v>
      </c>
      <c r="B36" s="8">
        <v>124</v>
      </c>
      <c r="C36" s="53">
        <v>33</v>
      </c>
      <c r="D36" s="8">
        <v>1983</v>
      </c>
      <c r="E36" s="17">
        <v>123</v>
      </c>
      <c r="G36" s="7">
        <v>2008</v>
      </c>
      <c r="H36" s="8">
        <v>12</v>
      </c>
      <c r="I36" s="53">
        <v>33</v>
      </c>
      <c r="J36" s="8">
        <v>2014</v>
      </c>
      <c r="K36" s="85">
        <v>18</v>
      </c>
      <c r="M36" s="7">
        <v>2008</v>
      </c>
      <c r="N36" s="8">
        <v>60</v>
      </c>
      <c r="O36" s="53">
        <v>33</v>
      </c>
      <c r="P36" s="8">
        <v>1987</v>
      </c>
      <c r="Q36" s="17">
        <v>31</v>
      </c>
      <c r="S36" s="7">
        <v>2008</v>
      </c>
      <c r="T36" s="8">
        <v>7</v>
      </c>
      <c r="U36" s="53">
        <v>33</v>
      </c>
      <c r="V36" s="8">
        <v>1987</v>
      </c>
      <c r="W36" s="17">
        <v>2</v>
      </c>
    </row>
    <row r="37" spans="1:23">
      <c r="A37" s="7">
        <v>2009</v>
      </c>
      <c r="B37" s="8">
        <v>122</v>
      </c>
      <c r="C37" s="53">
        <v>34</v>
      </c>
      <c r="D37" s="8">
        <v>1977</v>
      </c>
      <c r="E37" s="17">
        <v>123</v>
      </c>
      <c r="G37" s="7">
        <v>2009</v>
      </c>
      <c r="H37" s="8">
        <v>37</v>
      </c>
      <c r="I37" s="53">
        <v>34</v>
      </c>
      <c r="J37" s="8">
        <v>2000</v>
      </c>
      <c r="K37" s="85">
        <v>18</v>
      </c>
      <c r="M37" s="7">
        <v>2009</v>
      </c>
      <c r="N37" s="8">
        <v>53</v>
      </c>
      <c r="O37" s="53">
        <v>34</v>
      </c>
      <c r="P37" s="8">
        <v>1981</v>
      </c>
      <c r="Q37" s="17">
        <v>31</v>
      </c>
      <c r="S37" s="7">
        <v>2009</v>
      </c>
      <c r="T37" s="8">
        <v>11</v>
      </c>
      <c r="U37" s="53">
        <v>34</v>
      </c>
      <c r="V37" s="8">
        <v>1982</v>
      </c>
      <c r="W37" s="17">
        <v>2</v>
      </c>
    </row>
    <row r="38" spans="1:23">
      <c r="A38" s="7">
        <v>2010</v>
      </c>
      <c r="B38" s="8">
        <v>138</v>
      </c>
      <c r="C38" s="53">
        <v>35</v>
      </c>
      <c r="D38" s="8">
        <v>2009</v>
      </c>
      <c r="E38" s="17">
        <v>122</v>
      </c>
      <c r="G38" s="7">
        <v>2010</v>
      </c>
      <c r="H38" s="8">
        <v>62</v>
      </c>
      <c r="I38" s="53">
        <v>35</v>
      </c>
      <c r="J38" s="8">
        <v>1990</v>
      </c>
      <c r="K38" s="85">
        <v>18</v>
      </c>
      <c r="M38" s="7">
        <v>2010</v>
      </c>
      <c r="N38" s="8">
        <v>45</v>
      </c>
      <c r="O38" s="53">
        <v>35</v>
      </c>
      <c r="P38" s="8">
        <v>1989</v>
      </c>
      <c r="Q38" s="85">
        <v>28</v>
      </c>
      <c r="S38" s="7">
        <v>2010</v>
      </c>
      <c r="T38" s="8">
        <v>15</v>
      </c>
      <c r="U38" s="53">
        <v>35</v>
      </c>
      <c r="V38" s="8">
        <v>1980</v>
      </c>
      <c r="W38" s="17">
        <v>2</v>
      </c>
    </row>
    <row r="39" spans="1:23">
      <c r="A39" s="7">
        <v>2011</v>
      </c>
      <c r="B39" s="8">
        <v>137</v>
      </c>
      <c r="C39" s="53">
        <v>36</v>
      </c>
      <c r="D39" s="8">
        <v>1998</v>
      </c>
      <c r="E39" s="85">
        <v>120</v>
      </c>
      <c r="G39" s="7">
        <v>2011</v>
      </c>
      <c r="H39" s="8">
        <v>26</v>
      </c>
      <c r="I39" s="53">
        <v>36</v>
      </c>
      <c r="J39" s="8">
        <v>1994</v>
      </c>
      <c r="K39" s="85">
        <v>17</v>
      </c>
      <c r="M39" s="7">
        <v>2011</v>
      </c>
      <c r="N39" s="8">
        <v>55</v>
      </c>
      <c r="O39" s="53">
        <v>36</v>
      </c>
      <c r="P39" s="8">
        <v>1977</v>
      </c>
      <c r="Q39" s="85">
        <v>28</v>
      </c>
      <c r="S39" s="7">
        <v>2011</v>
      </c>
      <c r="T39" s="8">
        <v>8</v>
      </c>
      <c r="U39" s="53">
        <v>36</v>
      </c>
      <c r="V39" s="8">
        <v>1986</v>
      </c>
      <c r="W39" s="85">
        <v>1</v>
      </c>
    </row>
    <row r="40" spans="1:23">
      <c r="A40" s="7">
        <v>2012</v>
      </c>
      <c r="B40" s="8">
        <v>107</v>
      </c>
      <c r="C40" s="53">
        <v>37</v>
      </c>
      <c r="D40" s="8">
        <v>2002</v>
      </c>
      <c r="E40" s="85">
        <v>119</v>
      </c>
      <c r="G40" s="7">
        <v>2012</v>
      </c>
      <c r="H40" s="8">
        <v>32</v>
      </c>
      <c r="I40" s="53">
        <v>37</v>
      </c>
      <c r="J40" s="8">
        <v>1988</v>
      </c>
      <c r="K40" s="85">
        <v>15</v>
      </c>
      <c r="M40" s="7">
        <v>2012</v>
      </c>
      <c r="N40" s="8">
        <v>69</v>
      </c>
      <c r="O40" s="53">
        <v>37</v>
      </c>
      <c r="P40" s="8">
        <v>1976</v>
      </c>
      <c r="Q40" s="85">
        <v>26</v>
      </c>
      <c r="S40" s="7">
        <v>2012</v>
      </c>
      <c r="T40" s="8">
        <v>21</v>
      </c>
      <c r="U40" s="53">
        <v>37</v>
      </c>
      <c r="V40" s="8">
        <v>1981</v>
      </c>
      <c r="W40" s="85">
        <v>1</v>
      </c>
    </row>
    <row r="41" spans="1:23">
      <c r="A41" s="7">
        <v>2013</v>
      </c>
      <c r="B41" s="8">
        <v>130</v>
      </c>
      <c r="C41" s="53">
        <v>38</v>
      </c>
      <c r="D41" s="8">
        <v>2012</v>
      </c>
      <c r="E41" s="85">
        <v>107</v>
      </c>
      <c r="G41" s="7">
        <v>2013</v>
      </c>
      <c r="H41" s="8">
        <v>36</v>
      </c>
      <c r="I41" s="53">
        <v>38</v>
      </c>
      <c r="J41" s="8">
        <v>1989</v>
      </c>
      <c r="K41" s="85">
        <v>14</v>
      </c>
      <c r="M41" s="7">
        <v>2013</v>
      </c>
      <c r="N41" s="8">
        <v>56</v>
      </c>
      <c r="O41" s="53">
        <v>38</v>
      </c>
      <c r="P41" s="8">
        <v>1984</v>
      </c>
      <c r="Q41" s="85">
        <v>19</v>
      </c>
      <c r="S41" s="7">
        <v>2013</v>
      </c>
      <c r="T41" s="8">
        <v>15</v>
      </c>
      <c r="U41" s="53">
        <v>38</v>
      </c>
      <c r="V41" s="8">
        <v>1979</v>
      </c>
      <c r="W41" s="85">
        <v>0</v>
      </c>
    </row>
    <row r="42" spans="1:23">
      <c r="A42" s="7">
        <v>2014</v>
      </c>
      <c r="B42" s="8">
        <v>100</v>
      </c>
      <c r="C42" s="53">
        <v>39</v>
      </c>
      <c r="D42" s="8">
        <v>2000</v>
      </c>
      <c r="E42" s="85">
        <v>104</v>
      </c>
      <c r="G42" s="7">
        <v>2014</v>
      </c>
      <c r="H42" s="8">
        <v>18</v>
      </c>
      <c r="I42" s="53">
        <v>39</v>
      </c>
      <c r="J42" s="8">
        <v>2008</v>
      </c>
      <c r="K42" s="85">
        <v>12</v>
      </c>
      <c r="M42" s="7">
        <v>2014</v>
      </c>
      <c r="N42" s="8">
        <v>38</v>
      </c>
      <c r="O42" s="53">
        <v>39</v>
      </c>
      <c r="P42" s="8">
        <v>1978</v>
      </c>
      <c r="Q42" s="85">
        <v>17</v>
      </c>
      <c r="S42" s="7">
        <v>2014</v>
      </c>
      <c r="T42" s="8">
        <v>4</v>
      </c>
      <c r="U42" s="53">
        <v>39</v>
      </c>
      <c r="V42" s="8">
        <v>1978</v>
      </c>
      <c r="W42" s="85">
        <v>0</v>
      </c>
    </row>
    <row r="43" spans="1:23" ht="13.5" thickBot="1">
      <c r="A43" s="10">
        <v>2015</v>
      </c>
      <c r="B43" s="11">
        <v>123</v>
      </c>
      <c r="C43" s="56">
        <v>40</v>
      </c>
      <c r="D43" s="11">
        <v>2014</v>
      </c>
      <c r="E43" s="28">
        <v>100</v>
      </c>
      <c r="G43" s="10">
        <v>2015</v>
      </c>
      <c r="H43" s="11">
        <v>8</v>
      </c>
      <c r="I43" s="56">
        <v>40</v>
      </c>
      <c r="J43" s="11">
        <v>2015</v>
      </c>
      <c r="K43" s="28">
        <v>8</v>
      </c>
      <c r="M43" s="10">
        <v>2015</v>
      </c>
      <c r="N43" s="11">
        <v>54</v>
      </c>
      <c r="O43" s="56">
        <v>40</v>
      </c>
      <c r="P43" s="11">
        <v>1980</v>
      </c>
      <c r="Q43" s="28">
        <v>11</v>
      </c>
      <c r="S43" s="10">
        <v>2015</v>
      </c>
      <c r="T43" s="11">
        <v>28</v>
      </c>
      <c r="U43" s="56">
        <v>40</v>
      </c>
      <c r="V43" s="11">
        <v>1977</v>
      </c>
      <c r="W43" s="28">
        <v>0</v>
      </c>
    </row>
    <row r="44" spans="1:23">
      <c r="C44" t="s">
        <v>4</v>
      </c>
      <c r="E44" s="108">
        <f>AVERAGE(E4:E43)</f>
        <v>137.57499999999999</v>
      </c>
      <c r="I44" t="s">
        <v>4</v>
      </c>
      <c r="K44" s="108">
        <f>AVERAGE(K4:K43)</f>
        <v>32.774999999999999</v>
      </c>
      <c r="O44" t="s">
        <v>4</v>
      </c>
      <c r="Q44" s="108">
        <f>AVERAGE(Q4:Q43)</f>
        <v>42.274999999999999</v>
      </c>
      <c r="U44" t="s">
        <v>4</v>
      </c>
      <c r="W44" s="108">
        <f>AVERAGE(W4:W43)</f>
        <v>7.5750000000000002</v>
      </c>
    </row>
    <row r="45" spans="1:23">
      <c r="C45" t="s">
        <v>6</v>
      </c>
      <c r="E45" s="108">
        <f>STDEV(E4:E43)</f>
        <v>16.60844317253683</v>
      </c>
      <c r="I45" t="s">
        <v>6</v>
      </c>
      <c r="K45" s="108">
        <f>STDEV(K4:K43)</f>
        <v>13.125601329326219</v>
      </c>
      <c r="O45" t="s">
        <v>6</v>
      </c>
      <c r="Q45" s="108">
        <f>STDEV(Q4:Q43)</f>
        <v>13.437390428891382</v>
      </c>
      <c r="U45" t="s">
        <v>6</v>
      </c>
      <c r="W45" s="108">
        <f>STDEV(W4:W43)</f>
        <v>6.4882042871502499</v>
      </c>
    </row>
    <row r="46" spans="1:23">
      <c r="B46" t="s">
        <v>320</v>
      </c>
      <c r="E46" s="113">
        <f>+E44+E45</f>
        <v>154.18344317253681</v>
      </c>
      <c r="H46" t="s">
        <v>320</v>
      </c>
      <c r="K46" s="108">
        <f>+K44+K45</f>
        <v>45.900601329326221</v>
      </c>
      <c r="N46" t="s">
        <v>320</v>
      </c>
      <c r="Q46" s="108">
        <f>+Q44+Q45</f>
        <v>55.712390428891382</v>
      </c>
      <c r="T46" t="s">
        <v>320</v>
      </c>
      <c r="W46" s="108">
        <f>+W44+W45</f>
        <v>14.063204287150249</v>
      </c>
    </row>
    <row r="47" spans="1:23">
      <c r="B47" t="s">
        <v>321</v>
      </c>
      <c r="E47" s="108">
        <f>+E44-E45</f>
        <v>120.96655682746317</v>
      </c>
      <c r="H47" t="s">
        <v>321</v>
      </c>
      <c r="K47" s="108">
        <f>+K44-K45</f>
        <v>19.649398670673779</v>
      </c>
      <c r="N47" t="s">
        <v>321</v>
      </c>
      <c r="Q47" s="108">
        <f>+Q44-Q45</f>
        <v>28.837609571108615</v>
      </c>
      <c r="T47" t="s">
        <v>321</v>
      </c>
      <c r="W47" s="108">
        <f>+W44-W45</f>
        <v>1.0867957128497503</v>
      </c>
    </row>
  </sheetData>
  <sortState ref="D4:E43">
    <sortCondition descending="1" ref="E4:E43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48"/>
  <sheetViews>
    <sheetView workbookViewId="0">
      <selection activeCell="F3" sqref="F3"/>
    </sheetView>
  </sheetViews>
  <sheetFormatPr defaultRowHeight="12.75"/>
  <sheetData>
    <row r="1" spans="1:30" ht="20.25">
      <c r="A1" s="119" t="s">
        <v>87</v>
      </c>
    </row>
    <row r="2" spans="1:30">
      <c r="B2" t="s">
        <v>97</v>
      </c>
      <c r="T2" t="s">
        <v>98</v>
      </c>
    </row>
    <row r="3" spans="1:30" ht="13.5" thickBot="1">
      <c r="A3" t="s">
        <v>86</v>
      </c>
      <c r="B3" t="s">
        <v>87</v>
      </c>
    </row>
    <row r="4" spans="1:30" ht="14.25">
      <c r="A4" s="4"/>
      <c r="B4" s="5" t="s">
        <v>90</v>
      </c>
      <c r="C4" s="5" t="s">
        <v>91</v>
      </c>
      <c r="D4" s="5" t="s">
        <v>92</v>
      </c>
      <c r="E4" s="6" t="s">
        <v>93</v>
      </c>
      <c r="G4" s="4" t="s">
        <v>0</v>
      </c>
      <c r="H4" s="5" t="s">
        <v>90</v>
      </c>
      <c r="J4" s="4" t="s">
        <v>0</v>
      </c>
      <c r="K4" s="5" t="s">
        <v>91</v>
      </c>
      <c r="M4" s="4" t="s">
        <v>0</v>
      </c>
      <c r="N4" s="5" t="s">
        <v>92</v>
      </c>
      <c r="P4" s="4" t="s">
        <v>0</v>
      </c>
      <c r="Q4" s="6" t="s">
        <v>93</v>
      </c>
      <c r="T4" s="4" t="s">
        <v>0</v>
      </c>
      <c r="U4" s="5" t="s">
        <v>90</v>
      </c>
      <c r="W4" s="4" t="s">
        <v>0</v>
      </c>
      <c r="X4" s="5" t="s">
        <v>91</v>
      </c>
      <c r="Z4" s="4" t="s">
        <v>0</v>
      </c>
      <c r="AA4" s="5" t="s">
        <v>92</v>
      </c>
      <c r="AC4" s="4" t="s">
        <v>0</v>
      </c>
      <c r="AD4" s="6" t="s">
        <v>93</v>
      </c>
    </row>
    <row r="5" spans="1:30">
      <c r="A5" s="7">
        <v>1976</v>
      </c>
      <c r="B5" s="109">
        <v>3065.9</v>
      </c>
      <c r="C5" s="109">
        <v>2258.7999999999997</v>
      </c>
      <c r="D5" s="109">
        <v>1793.6999999999998</v>
      </c>
      <c r="E5" s="110">
        <v>801.99999999999955</v>
      </c>
      <c r="G5" s="7">
        <v>2012</v>
      </c>
      <c r="H5" s="114">
        <v>3841.0749999999998</v>
      </c>
      <c r="J5" s="7">
        <v>2012</v>
      </c>
      <c r="K5" s="114">
        <v>2973.9749999999999</v>
      </c>
      <c r="M5" s="7">
        <v>2013</v>
      </c>
      <c r="N5" s="114">
        <v>2489.0750000000003</v>
      </c>
      <c r="P5" s="7">
        <v>2013</v>
      </c>
      <c r="Q5" s="91">
        <v>1442.8000000000004</v>
      </c>
      <c r="T5" s="51">
        <v>2012</v>
      </c>
      <c r="U5" s="114">
        <v>3338.0749999999998</v>
      </c>
      <c r="V5" s="42"/>
      <c r="W5" s="51">
        <v>2012</v>
      </c>
      <c r="X5" s="114">
        <v>2671.5749999999998</v>
      </c>
      <c r="Y5" s="42"/>
      <c r="Z5" s="51">
        <v>2012</v>
      </c>
      <c r="AA5" s="114">
        <v>2268.7750000000001</v>
      </c>
      <c r="AB5" s="42"/>
      <c r="AC5" s="51">
        <v>2012</v>
      </c>
      <c r="AD5" s="91">
        <v>1387.1</v>
      </c>
    </row>
    <row r="6" spans="1:30">
      <c r="A6" s="7">
        <v>1977</v>
      </c>
      <c r="B6" s="109">
        <v>3242.3999999999996</v>
      </c>
      <c r="C6" s="109">
        <v>2371.5999999999995</v>
      </c>
      <c r="D6" s="109">
        <v>1865.2</v>
      </c>
      <c r="E6" s="110">
        <v>869.5999999999998</v>
      </c>
      <c r="G6" s="7">
        <v>2013</v>
      </c>
      <c r="H6" s="114">
        <v>3790.7000000000007</v>
      </c>
      <c r="J6" s="7">
        <v>2013</v>
      </c>
      <c r="K6" s="114">
        <v>2971.025000000001</v>
      </c>
      <c r="M6" s="7">
        <v>2012</v>
      </c>
      <c r="N6" s="114">
        <v>2458.8500000000004</v>
      </c>
      <c r="P6" s="7">
        <v>2012</v>
      </c>
      <c r="Q6" s="91">
        <v>1430.85</v>
      </c>
      <c r="T6" s="51">
        <v>2007</v>
      </c>
      <c r="U6" s="114">
        <v>3278.4249999999997</v>
      </c>
      <c r="V6" s="42"/>
      <c r="W6" s="51">
        <v>2013</v>
      </c>
      <c r="X6" s="114">
        <v>2614.2750000000005</v>
      </c>
      <c r="Y6" s="42"/>
      <c r="Z6" s="51">
        <v>2013</v>
      </c>
      <c r="AA6" s="114">
        <v>2242.3500000000004</v>
      </c>
      <c r="AB6" s="42"/>
      <c r="AC6" s="51">
        <v>2013</v>
      </c>
      <c r="AD6" s="91">
        <v>1376.8500000000004</v>
      </c>
    </row>
    <row r="7" spans="1:30">
      <c r="A7" s="7">
        <v>1978</v>
      </c>
      <c r="B7" s="109">
        <v>2865.1000000000004</v>
      </c>
      <c r="C7" s="109">
        <v>2043.9999999999998</v>
      </c>
      <c r="D7" s="109">
        <v>1574.4999999999998</v>
      </c>
      <c r="E7" s="110">
        <v>629</v>
      </c>
      <c r="G7" s="7">
        <v>2000</v>
      </c>
      <c r="H7" s="114">
        <v>3758.05</v>
      </c>
      <c r="J7" s="7">
        <v>2000</v>
      </c>
      <c r="K7" s="114">
        <v>2858.7500000000005</v>
      </c>
      <c r="M7" s="7">
        <v>2000</v>
      </c>
      <c r="N7" s="114">
        <v>2310.9</v>
      </c>
      <c r="P7" s="7">
        <v>2003</v>
      </c>
      <c r="Q7" s="91">
        <v>1206.8499999999997</v>
      </c>
      <c r="T7" s="51">
        <v>2013</v>
      </c>
      <c r="U7" s="114">
        <v>3226.3000000000006</v>
      </c>
      <c r="V7" s="42"/>
      <c r="W7" s="51">
        <v>2007</v>
      </c>
      <c r="X7" s="114">
        <v>2516</v>
      </c>
      <c r="Y7" s="42"/>
      <c r="Z7" s="51">
        <v>2007</v>
      </c>
      <c r="AA7" s="114">
        <v>2061.6750000000002</v>
      </c>
      <c r="AB7" s="42"/>
      <c r="AC7" s="51">
        <v>2003</v>
      </c>
      <c r="AD7" s="91">
        <v>1168.7749999999996</v>
      </c>
    </row>
    <row r="8" spans="1:30">
      <c r="A8" s="7">
        <v>1979</v>
      </c>
      <c r="B8" s="109">
        <v>3130.5000000000005</v>
      </c>
      <c r="C8" s="109">
        <v>2305.6999999999998</v>
      </c>
      <c r="D8" s="109">
        <v>1843.1000000000001</v>
      </c>
      <c r="E8" s="110">
        <v>919</v>
      </c>
      <c r="G8" s="7">
        <v>2014</v>
      </c>
      <c r="H8" s="114">
        <v>3745.25</v>
      </c>
      <c r="J8" s="7">
        <v>2014</v>
      </c>
      <c r="K8" s="114">
        <v>2757.4</v>
      </c>
      <c r="M8" s="7">
        <v>2006</v>
      </c>
      <c r="N8" s="114">
        <v>2225.9749999999999</v>
      </c>
      <c r="P8" s="7">
        <v>2015</v>
      </c>
      <c r="Q8" s="91">
        <v>1180.075</v>
      </c>
      <c r="T8" s="51">
        <v>2002</v>
      </c>
      <c r="U8" s="114">
        <v>3187.0500000000006</v>
      </c>
      <c r="V8" s="42"/>
      <c r="W8" s="51">
        <v>2002</v>
      </c>
      <c r="X8" s="114">
        <v>2472.4</v>
      </c>
      <c r="Y8" s="42"/>
      <c r="Z8" s="51">
        <v>2002</v>
      </c>
      <c r="AA8" s="114">
        <v>2034.5500000000002</v>
      </c>
      <c r="AB8" s="42"/>
      <c r="AC8" s="51">
        <v>2015</v>
      </c>
      <c r="AD8" s="91">
        <v>1153.825</v>
      </c>
    </row>
    <row r="9" spans="1:30">
      <c r="A9" s="7">
        <v>1980</v>
      </c>
      <c r="B9" s="109">
        <v>3130.5000000000005</v>
      </c>
      <c r="C9" s="109">
        <v>2305.6999999999998</v>
      </c>
      <c r="D9" s="109">
        <v>1843.1000000000001</v>
      </c>
      <c r="E9" s="110">
        <v>919</v>
      </c>
      <c r="G9" s="7">
        <v>2015</v>
      </c>
      <c r="H9" s="114">
        <v>3648.3250000000007</v>
      </c>
      <c r="J9" s="7">
        <v>2002</v>
      </c>
      <c r="K9" s="114">
        <v>2745.2249999999999</v>
      </c>
      <c r="M9" s="7">
        <v>2002</v>
      </c>
      <c r="N9" s="114">
        <v>2212</v>
      </c>
      <c r="P9" s="7">
        <v>2007</v>
      </c>
      <c r="Q9" s="91">
        <v>1169.0000000000002</v>
      </c>
      <c r="T9" s="51">
        <v>1994</v>
      </c>
      <c r="U9" s="114">
        <v>3148.3749999999995</v>
      </c>
      <c r="V9" s="42"/>
      <c r="W9" s="51">
        <v>2015</v>
      </c>
      <c r="X9" s="114">
        <v>2430.3000000000002</v>
      </c>
      <c r="Y9" s="42"/>
      <c r="Z9" s="51">
        <v>2015</v>
      </c>
      <c r="AA9" s="114">
        <v>2029.3750000000002</v>
      </c>
      <c r="AB9" s="42"/>
      <c r="AC9" s="51">
        <v>2007</v>
      </c>
      <c r="AD9" s="91">
        <v>1153.5000000000002</v>
      </c>
    </row>
    <row r="10" spans="1:30">
      <c r="A10" s="7">
        <v>1981</v>
      </c>
      <c r="B10" s="109">
        <v>3251.2999999999997</v>
      </c>
      <c r="C10" s="109">
        <v>2450.1</v>
      </c>
      <c r="D10" s="109">
        <v>1974.8999999999996</v>
      </c>
      <c r="E10" s="110">
        <v>978.89999999999964</v>
      </c>
      <c r="G10" s="7">
        <v>2007</v>
      </c>
      <c r="H10" s="114">
        <v>3647.4749999999995</v>
      </c>
      <c r="J10" s="7">
        <v>2006</v>
      </c>
      <c r="K10" s="114">
        <v>2736.7750000000005</v>
      </c>
      <c r="M10" s="7">
        <v>2015</v>
      </c>
      <c r="N10" s="109">
        <v>2197.0750000000003</v>
      </c>
      <c r="P10" s="7">
        <v>2002</v>
      </c>
      <c r="Q10" s="110">
        <v>1157.2250000000001</v>
      </c>
      <c r="T10" s="51">
        <v>2015</v>
      </c>
      <c r="U10" s="114">
        <v>3126.5250000000005</v>
      </c>
      <c r="V10" s="42"/>
      <c r="W10" s="51">
        <v>1994</v>
      </c>
      <c r="X10" s="114">
        <v>2428.0999999999995</v>
      </c>
      <c r="Y10" s="42"/>
      <c r="Z10" s="51">
        <v>2003</v>
      </c>
      <c r="AA10" s="114">
        <v>2019.2499999999995</v>
      </c>
      <c r="AB10" s="42"/>
      <c r="AC10" s="51">
        <v>2002</v>
      </c>
      <c r="AD10" s="92">
        <v>1113.625</v>
      </c>
    </row>
    <row r="11" spans="1:30">
      <c r="A11" s="7">
        <v>1982</v>
      </c>
      <c r="B11" s="109">
        <v>3288.2</v>
      </c>
      <c r="C11" s="109">
        <v>2448.3999999999996</v>
      </c>
      <c r="D11" s="109">
        <v>1965.0999999999997</v>
      </c>
      <c r="E11" s="110">
        <v>1002.0999999999998</v>
      </c>
      <c r="G11" s="7">
        <v>2008</v>
      </c>
      <c r="H11" s="114">
        <v>3646.5250000000001</v>
      </c>
      <c r="J11" s="7">
        <v>2015</v>
      </c>
      <c r="K11" s="114">
        <v>2724</v>
      </c>
      <c r="M11" s="7">
        <v>2007</v>
      </c>
      <c r="N11" s="109">
        <v>2180.5750000000003</v>
      </c>
      <c r="P11" s="7">
        <v>2000</v>
      </c>
      <c r="Q11" s="110">
        <v>1146.0750000000005</v>
      </c>
      <c r="T11" s="51">
        <v>2014</v>
      </c>
      <c r="U11" s="114">
        <v>3112.1499999999996</v>
      </c>
      <c r="V11" s="42"/>
      <c r="W11" s="51">
        <v>2003</v>
      </c>
      <c r="X11" s="118">
        <v>2391.5999999999995</v>
      </c>
      <c r="Y11" s="42"/>
      <c r="Z11" s="51">
        <v>1994</v>
      </c>
      <c r="AA11" s="118">
        <v>2002.6249999999995</v>
      </c>
      <c r="AB11" s="42"/>
      <c r="AC11" s="51">
        <v>1994</v>
      </c>
      <c r="AD11" s="92">
        <v>1097.4999999999998</v>
      </c>
    </row>
    <row r="12" spans="1:30">
      <c r="A12" s="7">
        <v>1983</v>
      </c>
      <c r="B12" s="109">
        <v>3497.1400000000003</v>
      </c>
      <c r="C12" s="109">
        <v>2636.7000000000003</v>
      </c>
      <c r="D12" s="109">
        <v>2120.9</v>
      </c>
      <c r="E12" s="110">
        <v>1087.2000000000003</v>
      </c>
      <c r="G12" s="7">
        <v>2002</v>
      </c>
      <c r="H12" s="114">
        <v>3636.4500000000007</v>
      </c>
      <c r="J12" s="7">
        <v>2007</v>
      </c>
      <c r="K12" s="114">
        <v>2716.9750000000004</v>
      </c>
      <c r="M12" s="7">
        <v>2003</v>
      </c>
      <c r="N12" s="109">
        <v>2180.1249999999995</v>
      </c>
      <c r="P12" s="7">
        <v>2006</v>
      </c>
      <c r="Q12" s="110">
        <v>1127.9499999999998</v>
      </c>
      <c r="T12" s="51">
        <v>1998</v>
      </c>
      <c r="U12" s="118">
        <v>3081.4750000000004</v>
      </c>
      <c r="V12" s="42"/>
      <c r="W12" s="51">
        <v>1998</v>
      </c>
      <c r="X12" s="118">
        <v>2379.4250000000006</v>
      </c>
      <c r="Y12" s="42"/>
      <c r="Z12" s="51">
        <v>1999</v>
      </c>
      <c r="AA12" s="118">
        <v>1951.3999999999996</v>
      </c>
      <c r="AB12" s="42"/>
      <c r="AC12" s="51">
        <v>1999</v>
      </c>
      <c r="AD12" s="92">
        <v>1068.5499999999997</v>
      </c>
    </row>
    <row r="13" spans="1:30">
      <c r="A13" s="7">
        <v>1984</v>
      </c>
      <c r="B13" s="109">
        <v>3014.1000000000004</v>
      </c>
      <c r="C13" s="109">
        <v>2210.4000000000005</v>
      </c>
      <c r="D13" s="109">
        <v>1743.6000000000001</v>
      </c>
      <c r="E13" s="110">
        <v>763.50000000000011</v>
      </c>
      <c r="G13" s="7">
        <v>1994</v>
      </c>
      <c r="H13" s="114">
        <v>3556.8749999999995</v>
      </c>
      <c r="J13" s="7">
        <v>2008</v>
      </c>
      <c r="K13" s="109">
        <v>2706.4</v>
      </c>
      <c r="M13" s="7">
        <v>2014</v>
      </c>
      <c r="N13" s="109">
        <v>2175.9749999999999</v>
      </c>
      <c r="P13" s="7">
        <v>1994</v>
      </c>
      <c r="Q13" s="110">
        <v>1117.7999999999997</v>
      </c>
      <c r="T13" s="51">
        <v>2008</v>
      </c>
      <c r="U13" s="118">
        <v>3049.1750000000002</v>
      </c>
      <c r="V13" s="42"/>
      <c r="W13" s="51">
        <v>1999</v>
      </c>
      <c r="X13" s="118">
        <v>2359.65</v>
      </c>
      <c r="Y13" s="42"/>
      <c r="Z13" s="51">
        <v>1983</v>
      </c>
      <c r="AA13" s="118">
        <v>1942.9</v>
      </c>
      <c r="AB13" s="42"/>
      <c r="AC13" s="51">
        <v>2006</v>
      </c>
      <c r="AD13" s="92">
        <v>1048.2249999999999</v>
      </c>
    </row>
    <row r="14" spans="1:30">
      <c r="A14" s="7">
        <v>1985</v>
      </c>
      <c r="B14" s="109">
        <v>3076.8999999999996</v>
      </c>
      <c r="C14" s="109">
        <v>2268.4</v>
      </c>
      <c r="D14" s="109">
        <v>1801.7000000000003</v>
      </c>
      <c r="E14" s="110">
        <v>871.59999999999968</v>
      </c>
      <c r="G14" s="7">
        <v>2006</v>
      </c>
      <c r="H14" s="109">
        <v>3552.7249999999995</v>
      </c>
      <c r="J14" s="7">
        <v>2003</v>
      </c>
      <c r="K14" s="109">
        <v>2648.5499999999993</v>
      </c>
      <c r="M14" s="7">
        <v>2008</v>
      </c>
      <c r="N14" s="109">
        <v>2156.5250000000001</v>
      </c>
      <c r="P14" s="7">
        <v>1999</v>
      </c>
      <c r="Q14" s="110">
        <v>1114.3499999999997</v>
      </c>
      <c r="T14" s="51">
        <v>1983</v>
      </c>
      <c r="U14" s="118">
        <v>3039.5</v>
      </c>
      <c r="V14" s="42"/>
      <c r="W14" s="51">
        <v>1983</v>
      </c>
      <c r="X14" s="118">
        <v>2357.3000000000002</v>
      </c>
      <c r="Y14" s="42"/>
      <c r="Z14" s="51">
        <v>1998</v>
      </c>
      <c r="AA14" s="118">
        <v>1941.5750000000005</v>
      </c>
      <c r="AB14" s="42"/>
      <c r="AC14" s="51">
        <v>1983</v>
      </c>
      <c r="AD14" s="92">
        <v>1047.5000000000002</v>
      </c>
    </row>
    <row r="15" spans="1:30">
      <c r="A15" s="7">
        <v>1986</v>
      </c>
      <c r="B15" s="109">
        <v>3145.8</v>
      </c>
      <c r="C15" s="109">
        <v>2335.3000000000002</v>
      </c>
      <c r="D15" s="109">
        <v>1862.0000000000002</v>
      </c>
      <c r="E15" s="110">
        <v>890.80000000000007</v>
      </c>
      <c r="G15" s="7">
        <v>1983</v>
      </c>
      <c r="H15" s="109">
        <v>3497.1400000000003</v>
      </c>
      <c r="J15" s="7">
        <v>1994</v>
      </c>
      <c r="K15" s="109">
        <v>2643.7999999999993</v>
      </c>
      <c r="M15" s="7">
        <v>1994</v>
      </c>
      <c r="N15" s="109">
        <v>2132.5249999999996</v>
      </c>
      <c r="P15" s="7">
        <v>1983</v>
      </c>
      <c r="Q15" s="110">
        <v>1087.2000000000003</v>
      </c>
      <c r="T15" s="51">
        <v>1999</v>
      </c>
      <c r="U15" s="118">
        <v>3033.65</v>
      </c>
      <c r="V15" s="42"/>
      <c r="W15" s="51">
        <v>2000</v>
      </c>
      <c r="X15" s="118">
        <v>2349.5000000000005</v>
      </c>
      <c r="Y15" s="42"/>
      <c r="Z15" s="51">
        <v>2000</v>
      </c>
      <c r="AA15" s="118">
        <v>1937.9500000000003</v>
      </c>
      <c r="AB15" s="42"/>
      <c r="AC15" s="51">
        <v>2000</v>
      </c>
      <c r="AD15" s="92">
        <v>1023.3500000000004</v>
      </c>
    </row>
    <row r="16" spans="1:30">
      <c r="A16" s="7">
        <v>1987</v>
      </c>
      <c r="B16" s="109">
        <v>3182</v>
      </c>
      <c r="C16" s="109">
        <v>2361.5</v>
      </c>
      <c r="D16" s="109">
        <v>1873.7999999999997</v>
      </c>
      <c r="E16" s="110">
        <v>912.8</v>
      </c>
      <c r="G16" s="7">
        <v>2009</v>
      </c>
      <c r="H16" s="109">
        <v>3470.1540322580645</v>
      </c>
      <c r="J16" s="7">
        <v>1983</v>
      </c>
      <c r="K16" s="109">
        <v>2636.7000000000003</v>
      </c>
      <c r="M16" s="7">
        <v>1999</v>
      </c>
      <c r="N16" s="109">
        <v>2120.9749999999999</v>
      </c>
      <c r="P16" s="7">
        <v>2008</v>
      </c>
      <c r="Q16" s="110">
        <v>1077.575</v>
      </c>
      <c r="T16" s="51">
        <v>2000</v>
      </c>
      <c r="U16" s="118">
        <v>3021.9000000000005</v>
      </c>
      <c r="V16" s="42"/>
      <c r="W16" s="51">
        <v>2014</v>
      </c>
      <c r="X16" s="118">
        <v>2340.7749999999996</v>
      </c>
      <c r="Y16" s="42"/>
      <c r="Z16" s="51">
        <v>2006</v>
      </c>
      <c r="AA16" s="118">
        <v>1916.675</v>
      </c>
      <c r="AB16" s="42"/>
      <c r="AC16" s="51">
        <v>2008</v>
      </c>
      <c r="AD16" s="92">
        <v>1016.1000000000001</v>
      </c>
    </row>
    <row r="17" spans="1:30">
      <c r="A17" s="7">
        <v>1988</v>
      </c>
      <c r="B17" s="109">
        <v>3190.7999999999997</v>
      </c>
      <c r="C17" s="109">
        <v>2352.9999999999995</v>
      </c>
      <c r="D17" s="109">
        <v>1892.1</v>
      </c>
      <c r="E17" s="110">
        <v>951.89999999999986</v>
      </c>
      <c r="G17" s="7">
        <v>1999</v>
      </c>
      <c r="H17" s="109">
        <v>3455.1549999999997</v>
      </c>
      <c r="J17" s="7">
        <v>2009</v>
      </c>
      <c r="K17" s="109">
        <v>2613.4016129032261</v>
      </c>
      <c r="M17" s="7">
        <v>1983</v>
      </c>
      <c r="N17" s="109">
        <v>2120.9</v>
      </c>
      <c r="P17" s="7">
        <v>2014</v>
      </c>
      <c r="Q17" s="110">
        <v>1059.1499999999999</v>
      </c>
      <c r="T17" s="51">
        <v>2003</v>
      </c>
      <c r="U17" s="118">
        <v>3005.5749999999998</v>
      </c>
      <c r="V17" s="42"/>
      <c r="W17" s="51">
        <v>2008</v>
      </c>
      <c r="X17" s="118">
        <v>2324.9250000000002</v>
      </c>
      <c r="Y17" s="42"/>
      <c r="Z17" s="51">
        <v>2009</v>
      </c>
      <c r="AA17" s="118">
        <v>1916.5758064516131</v>
      </c>
      <c r="AB17" s="42"/>
      <c r="AC17" s="51">
        <v>2009</v>
      </c>
      <c r="AD17" s="92">
        <v>1007.8879032258064</v>
      </c>
    </row>
    <row r="18" spans="1:30">
      <c r="A18" s="7">
        <v>1989</v>
      </c>
      <c r="B18" s="109">
        <v>3371.2</v>
      </c>
      <c r="C18" s="109">
        <v>2485.6000000000004</v>
      </c>
      <c r="D18" s="109">
        <v>1968.1999999999998</v>
      </c>
      <c r="E18" s="110">
        <v>904.4</v>
      </c>
      <c r="G18" s="7">
        <v>2003</v>
      </c>
      <c r="H18" s="109">
        <v>3454.1249999999995</v>
      </c>
      <c r="J18" s="7">
        <v>1999</v>
      </c>
      <c r="K18" s="109">
        <v>2608.8500000000004</v>
      </c>
      <c r="M18" s="7">
        <v>2009</v>
      </c>
      <c r="N18" s="109">
        <v>2114.3008064516134</v>
      </c>
      <c r="P18" s="7">
        <v>2009</v>
      </c>
      <c r="Q18" s="110">
        <v>1049.9629032258063</v>
      </c>
      <c r="T18" s="51">
        <v>2009</v>
      </c>
      <c r="U18" s="118">
        <v>2950.1540322580645</v>
      </c>
      <c r="V18" s="42"/>
      <c r="W18" s="51">
        <v>2009</v>
      </c>
      <c r="X18" s="118">
        <v>2308.9766129032259</v>
      </c>
      <c r="Y18" s="42"/>
      <c r="Z18" s="51">
        <v>2008</v>
      </c>
      <c r="AA18" s="118">
        <v>1890.325</v>
      </c>
      <c r="AB18" s="42"/>
      <c r="AC18" s="51">
        <v>1998</v>
      </c>
      <c r="AD18" s="92">
        <v>1006.4000000000005</v>
      </c>
    </row>
    <row r="19" spans="1:30">
      <c r="A19" s="7">
        <v>1990</v>
      </c>
      <c r="B19" s="109">
        <v>3354.8999999999996</v>
      </c>
      <c r="C19" s="109">
        <v>2440</v>
      </c>
      <c r="D19" s="109">
        <v>1902.5999999999997</v>
      </c>
      <c r="E19" s="110">
        <v>850.99999999999989</v>
      </c>
      <c r="G19" s="7">
        <v>1998</v>
      </c>
      <c r="H19" s="109">
        <v>3434.2750000000005</v>
      </c>
      <c r="J19" s="7">
        <v>1998</v>
      </c>
      <c r="K19" s="109">
        <v>2576.0750000000007</v>
      </c>
      <c r="M19" s="7">
        <v>1998</v>
      </c>
      <c r="N19" s="109">
        <v>2061.1000000000004</v>
      </c>
      <c r="P19" s="7">
        <v>1991</v>
      </c>
      <c r="Q19" s="110">
        <v>1040.5999999999999</v>
      </c>
      <c r="T19" s="51">
        <v>2011</v>
      </c>
      <c r="U19" s="118">
        <v>2929.2200000000003</v>
      </c>
      <c r="V19" s="42"/>
      <c r="W19" s="51">
        <v>2006</v>
      </c>
      <c r="X19" s="118">
        <v>2291.2250000000004</v>
      </c>
      <c r="Y19" s="42"/>
      <c r="Z19" s="51">
        <v>2014</v>
      </c>
      <c r="AA19" s="118">
        <v>1876.4499999999998</v>
      </c>
      <c r="AB19" s="42"/>
      <c r="AC19" s="51">
        <v>1991</v>
      </c>
      <c r="AD19" s="92">
        <v>997.8</v>
      </c>
    </row>
    <row r="20" spans="1:30">
      <c r="A20" s="7">
        <v>1991</v>
      </c>
      <c r="B20" s="109">
        <v>3262.2999999999997</v>
      </c>
      <c r="C20" s="109">
        <v>2448.5</v>
      </c>
      <c r="D20" s="109">
        <v>1978.5000000000002</v>
      </c>
      <c r="E20" s="110">
        <v>1040.5999999999999</v>
      </c>
      <c r="G20" s="7">
        <v>1989</v>
      </c>
      <c r="H20" s="109">
        <v>3371.2</v>
      </c>
      <c r="J20" s="7">
        <v>2004</v>
      </c>
      <c r="K20" s="109">
        <v>2518.9500000000003</v>
      </c>
      <c r="M20" s="7">
        <v>2001</v>
      </c>
      <c r="N20" s="109">
        <v>2025.5750000000003</v>
      </c>
      <c r="P20" s="7">
        <v>1998</v>
      </c>
      <c r="Q20" s="110">
        <v>1027.9500000000005</v>
      </c>
      <c r="T20" s="51">
        <v>1991</v>
      </c>
      <c r="U20" s="118">
        <v>2908.7</v>
      </c>
      <c r="V20" s="42"/>
      <c r="W20" s="51">
        <v>2011</v>
      </c>
      <c r="X20" s="118">
        <v>2270.7950000000001</v>
      </c>
      <c r="Y20" s="42"/>
      <c r="Z20" s="51">
        <v>2011</v>
      </c>
      <c r="AA20" s="118">
        <v>1865.7200000000003</v>
      </c>
      <c r="AB20" s="42"/>
      <c r="AC20" s="51">
        <v>2011</v>
      </c>
      <c r="AD20" s="92">
        <v>984.1700000000003</v>
      </c>
    </row>
    <row r="21" spans="1:30">
      <c r="A21" s="7">
        <v>1992</v>
      </c>
      <c r="B21" s="109">
        <v>3242.1</v>
      </c>
      <c r="C21" s="109">
        <v>2384.7000000000003</v>
      </c>
      <c r="D21" s="109">
        <v>1908.4</v>
      </c>
      <c r="E21" s="110">
        <v>972.00000000000011</v>
      </c>
      <c r="G21" s="7">
        <v>2011</v>
      </c>
      <c r="H21" s="109">
        <v>3365.57</v>
      </c>
      <c r="J21" s="7">
        <v>2011</v>
      </c>
      <c r="K21" s="109">
        <v>2513.5950000000003</v>
      </c>
      <c r="M21" s="7">
        <v>2011</v>
      </c>
      <c r="N21" s="109">
        <v>2021.5700000000002</v>
      </c>
      <c r="P21" s="7">
        <v>2011</v>
      </c>
      <c r="Q21" s="110">
        <v>1017.2700000000003</v>
      </c>
      <c r="T21" s="51">
        <v>1990</v>
      </c>
      <c r="U21" s="118">
        <v>2889.3999999999996</v>
      </c>
      <c r="V21" s="42"/>
      <c r="W21" s="51">
        <v>1991</v>
      </c>
      <c r="X21" s="118">
        <v>2240</v>
      </c>
      <c r="Y21" s="42"/>
      <c r="Z21" s="51">
        <v>1991</v>
      </c>
      <c r="AA21" s="118">
        <v>1835.1000000000001</v>
      </c>
      <c r="AB21" s="42"/>
      <c r="AC21" s="51">
        <v>2010</v>
      </c>
      <c r="AD21" s="92">
        <v>966.92500000000018</v>
      </c>
    </row>
    <row r="22" spans="1:30">
      <c r="A22" s="7">
        <v>1993</v>
      </c>
      <c r="B22" s="109">
        <v>3280.0499999999997</v>
      </c>
      <c r="C22" s="109">
        <v>2456.375</v>
      </c>
      <c r="D22" s="109">
        <v>1968.325</v>
      </c>
      <c r="E22" s="110">
        <v>995.80000000000007</v>
      </c>
      <c r="G22" s="7">
        <v>1990</v>
      </c>
      <c r="H22" s="109">
        <v>3354.8999999999996</v>
      </c>
      <c r="J22" s="7">
        <v>2001</v>
      </c>
      <c r="K22" s="109">
        <v>2512.7000000000003</v>
      </c>
      <c r="M22" s="7">
        <v>2004</v>
      </c>
      <c r="N22" s="109">
        <v>2020.3249999999998</v>
      </c>
      <c r="P22" s="7">
        <v>1982</v>
      </c>
      <c r="Q22" s="110">
        <v>1002.0999999999998</v>
      </c>
      <c r="T22" s="51">
        <v>2001</v>
      </c>
      <c r="U22" s="118">
        <v>2883.25</v>
      </c>
      <c r="V22" s="42"/>
      <c r="W22" s="51">
        <v>2010</v>
      </c>
      <c r="X22" s="118">
        <v>2232.9750000000004</v>
      </c>
      <c r="Y22" s="42"/>
      <c r="Z22" s="51">
        <v>2010</v>
      </c>
      <c r="AA22" s="118">
        <v>1829.55</v>
      </c>
      <c r="AB22" s="42"/>
      <c r="AC22" s="51">
        <v>2014</v>
      </c>
      <c r="AD22" s="92">
        <v>963</v>
      </c>
    </row>
    <row r="23" spans="1:30">
      <c r="A23" s="7">
        <v>1994</v>
      </c>
      <c r="B23" s="109">
        <v>3556.8749999999995</v>
      </c>
      <c r="C23" s="109">
        <v>2643.7999999999993</v>
      </c>
      <c r="D23" s="109">
        <v>2132.5249999999996</v>
      </c>
      <c r="E23" s="110">
        <v>1117.7999999999997</v>
      </c>
      <c r="G23" s="7">
        <v>2004</v>
      </c>
      <c r="H23" s="109">
        <v>3348.5250000000001</v>
      </c>
      <c r="J23" s="7">
        <v>2010</v>
      </c>
      <c r="K23" s="109">
        <v>2494.6000000000008</v>
      </c>
      <c r="M23" s="7">
        <v>2010</v>
      </c>
      <c r="N23" s="109">
        <v>2003.1</v>
      </c>
      <c r="P23" s="7">
        <v>2001</v>
      </c>
      <c r="Q23" s="110">
        <v>1001.9250000000003</v>
      </c>
      <c r="T23" s="51">
        <v>2006</v>
      </c>
      <c r="U23" s="118">
        <v>2879.5249999999996</v>
      </c>
      <c r="V23" s="42"/>
      <c r="W23" s="51">
        <v>2001</v>
      </c>
      <c r="X23" s="118">
        <v>2211.1750000000002</v>
      </c>
      <c r="Y23" s="42"/>
      <c r="Z23" s="51">
        <v>1992</v>
      </c>
      <c r="AA23" s="118">
        <v>1812.9</v>
      </c>
      <c r="AB23" s="42"/>
      <c r="AC23" s="51">
        <v>1982</v>
      </c>
      <c r="AD23" s="92">
        <v>962.5999999999998</v>
      </c>
    </row>
    <row r="24" spans="1:30">
      <c r="A24" s="7">
        <v>1995</v>
      </c>
      <c r="B24" s="109">
        <v>3239.4250000000002</v>
      </c>
      <c r="C24" s="109">
        <v>2414.15</v>
      </c>
      <c r="D24" s="109">
        <v>1940.7250000000001</v>
      </c>
      <c r="E24" s="110">
        <v>973.92499999999995</v>
      </c>
      <c r="G24" s="7">
        <v>2001</v>
      </c>
      <c r="H24" s="109">
        <v>3319.7500000000005</v>
      </c>
      <c r="J24" s="7">
        <v>1989</v>
      </c>
      <c r="K24" s="109">
        <v>2485.6000000000004</v>
      </c>
      <c r="M24" s="7">
        <v>1991</v>
      </c>
      <c r="N24" s="109">
        <v>1978.5000000000002</v>
      </c>
      <c r="P24" s="7">
        <v>2010</v>
      </c>
      <c r="Q24" s="110">
        <v>999.50000000000023</v>
      </c>
      <c r="T24" s="51">
        <v>1992</v>
      </c>
      <c r="U24" s="118">
        <v>2873.9</v>
      </c>
      <c r="V24" s="42"/>
      <c r="W24" s="51">
        <v>1992</v>
      </c>
      <c r="X24" s="118">
        <v>2198.6000000000004</v>
      </c>
      <c r="Y24" s="42"/>
      <c r="Z24" s="51">
        <v>2005</v>
      </c>
      <c r="AA24" s="118">
        <v>1806.6000000000001</v>
      </c>
      <c r="AB24" s="42"/>
      <c r="AC24" s="51">
        <v>1992</v>
      </c>
      <c r="AD24" s="92">
        <v>958.90000000000009</v>
      </c>
    </row>
    <row r="25" spans="1:30">
      <c r="A25" s="7">
        <v>1996</v>
      </c>
      <c r="B25" s="109">
        <v>3028.4000000000005</v>
      </c>
      <c r="C25" s="109">
        <v>2295.4749999999999</v>
      </c>
      <c r="D25" s="109">
        <v>1848.2749999999996</v>
      </c>
      <c r="E25" s="110">
        <v>874.70000000000016</v>
      </c>
      <c r="G25" s="7">
        <v>2010</v>
      </c>
      <c r="H25" s="109">
        <v>3305.025000000001</v>
      </c>
      <c r="J25" s="7">
        <v>1993</v>
      </c>
      <c r="K25" s="109">
        <v>2456.375</v>
      </c>
      <c r="M25" s="7">
        <v>1981</v>
      </c>
      <c r="N25" s="109">
        <v>1974.8999999999996</v>
      </c>
      <c r="P25" s="7">
        <v>1993</v>
      </c>
      <c r="Q25" s="110">
        <v>995.80000000000007</v>
      </c>
      <c r="T25" s="51">
        <v>2010</v>
      </c>
      <c r="U25" s="118">
        <v>2867.3000000000006</v>
      </c>
      <c r="V25" s="42"/>
      <c r="W25" s="51">
        <v>2005</v>
      </c>
      <c r="X25" s="118">
        <v>2194.9500000000003</v>
      </c>
      <c r="Y25" s="42"/>
      <c r="Z25" s="51">
        <v>2001</v>
      </c>
      <c r="AA25" s="118">
        <v>1799.6750000000002</v>
      </c>
      <c r="AB25" s="42"/>
      <c r="AC25" s="51">
        <v>2005</v>
      </c>
      <c r="AD25" s="92">
        <v>946.19999999999993</v>
      </c>
    </row>
    <row r="26" spans="1:30">
      <c r="A26" s="7">
        <v>1997</v>
      </c>
      <c r="B26" s="109">
        <v>3047.0499999999997</v>
      </c>
      <c r="C26" s="109">
        <v>2272.7249999999999</v>
      </c>
      <c r="D26" s="109">
        <v>1836.0749999999996</v>
      </c>
      <c r="E26" s="110">
        <v>940.47499999999991</v>
      </c>
      <c r="G26" s="7">
        <v>1982</v>
      </c>
      <c r="H26" s="109">
        <v>3288.2</v>
      </c>
      <c r="J26" s="7">
        <v>1981</v>
      </c>
      <c r="K26" s="109">
        <v>2450.1</v>
      </c>
      <c r="M26" s="7">
        <v>1993</v>
      </c>
      <c r="N26" s="109">
        <v>1968.325</v>
      </c>
      <c r="P26" s="7">
        <v>1981</v>
      </c>
      <c r="Q26" s="110">
        <v>978.89999999999964</v>
      </c>
      <c r="T26" s="51">
        <v>1989</v>
      </c>
      <c r="U26" s="118">
        <v>2853.7</v>
      </c>
      <c r="V26" s="42"/>
      <c r="W26" s="51">
        <v>2004</v>
      </c>
      <c r="X26" s="118">
        <v>2193.5500000000002</v>
      </c>
      <c r="Y26" s="42"/>
      <c r="Z26" s="51">
        <v>1981</v>
      </c>
      <c r="AA26" s="118">
        <v>1789.6999999999998</v>
      </c>
      <c r="AB26" s="42"/>
      <c r="AC26" s="51">
        <v>1993</v>
      </c>
      <c r="AD26" s="92">
        <v>929.30000000000007</v>
      </c>
    </row>
    <row r="27" spans="1:30">
      <c r="A27" s="7">
        <v>1998</v>
      </c>
      <c r="B27" s="109">
        <v>3434.2750000000005</v>
      </c>
      <c r="C27" s="109">
        <v>2576.0750000000007</v>
      </c>
      <c r="D27" s="109">
        <v>2061.1000000000004</v>
      </c>
      <c r="E27" s="110">
        <v>1027.9500000000005</v>
      </c>
      <c r="G27" s="7">
        <v>1993</v>
      </c>
      <c r="H27" s="109">
        <v>3280.0499999999997</v>
      </c>
      <c r="J27" s="7">
        <v>1991</v>
      </c>
      <c r="K27" s="109">
        <v>2448.5</v>
      </c>
      <c r="M27" s="7">
        <v>1989</v>
      </c>
      <c r="N27" s="109">
        <v>1968.1999999999998</v>
      </c>
      <c r="P27" s="7">
        <v>1995</v>
      </c>
      <c r="Q27" s="110">
        <v>973.92499999999995</v>
      </c>
      <c r="T27" s="51">
        <v>1988</v>
      </c>
      <c r="U27" s="118">
        <v>2845.2</v>
      </c>
      <c r="V27" s="42"/>
      <c r="W27" s="51">
        <v>1993</v>
      </c>
      <c r="X27" s="118">
        <v>2189.4749999999999</v>
      </c>
      <c r="Y27" s="42"/>
      <c r="Z27" s="51">
        <v>2004</v>
      </c>
      <c r="AA27" s="118">
        <v>1786.9499999999998</v>
      </c>
      <c r="AB27" s="42"/>
      <c r="AC27" s="51">
        <v>1981</v>
      </c>
      <c r="AD27" s="92">
        <v>924.39999999999964</v>
      </c>
    </row>
    <row r="28" spans="1:30">
      <c r="A28" s="7">
        <v>1999</v>
      </c>
      <c r="B28" s="109">
        <v>3455.1549999999997</v>
      </c>
      <c r="C28" s="109">
        <v>2608.8500000000004</v>
      </c>
      <c r="D28" s="109">
        <v>2120.9749999999999</v>
      </c>
      <c r="E28" s="110">
        <v>1114.3499999999997</v>
      </c>
      <c r="G28" s="7">
        <v>1991</v>
      </c>
      <c r="H28" s="109">
        <v>3262.2999999999997</v>
      </c>
      <c r="J28" s="7">
        <v>1982</v>
      </c>
      <c r="K28" s="109">
        <v>2448.3999999999996</v>
      </c>
      <c r="M28" s="7">
        <v>1982</v>
      </c>
      <c r="N28" s="109">
        <v>1965.0999999999997</v>
      </c>
      <c r="P28" s="7">
        <v>2005</v>
      </c>
      <c r="Q28" s="110">
        <v>973.27499999999986</v>
      </c>
      <c r="T28" s="51">
        <v>1995</v>
      </c>
      <c r="U28" s="118">
        <v>2843.75</v>
      </c>
      <c r="V28" s="42"/>
      <c r="W28" s="51">
        <v>1981</v>
      </c>
      <c r="X28" s="118">
        <v>2185.1</v>
      </c>
      <c r="Y28" s="42"/>
      <c r="Z28" s="51">
        <v>1993</v>
      </c>
      <c r="AA28" s="118">
        <v>1785.625</v>
      </c>
      <c r="AB28" s="42"/>
      <c r="AC28" s="51">
        <v>2001</v>
      </c>
      <c r="AD28" s="92">
        <v>922.0500000000003</v>
      </c>
    </row>
    <row r="29" spans="1:30">
      <c r="A29" s="7">
        <v>2000</v>
      </c>
      <c r="B29" s="109">
        <v>3758.05</v>
      </c>
      <c r="C29" s="109">
        <v>2858.7500000000005</v>
      </c>
      <c r="D29" s="109">
        <v>2310.9</v>
      </c>
      <c r="E29" s="110">
        <v>1146.0750000000005</v>
      </c>
      <c r="G29" s="7">
        <v>1981</v>
      </c>
      <c r="H29" s="109">
        <v>3251.2999999999997</v>
      </c>
      <c r="J29" s="7">
        <v>2005</v>
      </c>
      <c r="K29" s="109">
        <v>2440.2749999999996</v>
      </c>
      <c r="M29" s="7">
        <v>2005</v>
      </c>
      <c r="N29" s="109">
        <v>1958.45</v>
      </c>
      <c r="P29" s="7">
        <v>1992</v>
      </c>
      <c r="Q29" s="110">
        <v>972.00000000000011</v>
      </c>
      <c r="T29" s="51">
        <v>2004</v>
      </c>
      <c r="U29" s="118">
        <v>2836.6</v>
      </c>
      <c r="V29" s="42"/>
      <c r="W29" s="51">
        <v>1988</v>
      </c>
      <c r="X29" s="118">
        <v>2160.2999999999997</v>
      </c>
      <c r="Y29" s="42"/>
      <c r="Z29" s="51">
        <v>1982</v>
      </c>
      <c r="AA29" s="118">
        <v>1768.2999999999997</v>
      </c>
      <c r="AB29" s="42"/>
      <c r="AC29" s="51">
        <v>1995</v>
      </c>
      <c r="AD29" s="92">
        <v>920.55</v>
      </c>
    </row>
    <row r="30" spans="1:30">
      <c r="A30" s="7">
        <v>2001</v>
      </c>
      <c r="B30" s="109">
        <v>3319.7500000000005</v>
      </c>
      <c r="C30" s="109">
        <v>2512.7000000000003</v>
      </c>
      <c r="D30" s="109">
        <v>2025.5750000000003</v>
      </c>
      <c r="E30" s="110">
        <v>1001.9250000000003</v>
      </c>
      <c r="G30" s="7">
        <v>1977</v>
      </c>
      <c r="H30" s="109">
        <v>3242.3999999999996</v>
      </c>
      <c r="J30" s="7">
        <v>1990</v>
      </c>
      <c r="K30" s="109">
        <v>2440</v>
      </c>
      <c r="M30" s="7">
        <v>1995</v>
      </c>
      <c r="N30" s="109">
        <v>1940.7250000000001</v>
      </c>
      <c r="P30" s="7">
        <v>2004</v>
      </c>
      <c r="Q30" s="110">
        <v>970.42500000000007</v>
      </c>
      <c r="T30" s="51">
        <v>1981</v>
      </c>
      <c r="U30" s="118">
        <v>2832.6</v>
      </c>
      <c r="V30" s="42"/>
      <c r="W30" s="51">
        <v>1995</v>
      </c>
      <c r="X30" s="118">
        <v>2159.4500000000003</v>
      </c>
      <c r="Y30" s="42"/>
      <c r="Z30" s="51">
        <v>1988</v>
      </c>
      <c r="AA30" s="118">
        <v>1762</v>
      </c>
      <c r="AB30" s="42"/>
      <c r="AC30" s="51">
        <v>1988</v>
      </c>
      <c r="AD30" s="92">
        <v>911.69999999999993</v>
      </c>
    </row>
    <row r="31" spans="1:30">
      <c r="A31" s="7">
        <v>2002</v>
      </c>
      <c r="B31" s="109">
        <v>3636.4500000000007</v>
      </c>
      <c r="C31" s="109">
        <v>2745.2249999999999</v>
      </c>
      <c r="D31" s="109">
        <v>2212</v>
      </c>
      <c r="E31" s="110">
        <v>1157.2250000000001</v>
      </c>
      <c r="G31" s="7">
        <v>1992</v>
      </c>
      <c r="H31" s="109">
        <v>3242.1</v>
      </c>
      <c r="J31" s="7">
        <v>1995</v>
      </c>
      <c r="K31" s="109">
        <v>2414.15</v>
      </c>
      <c r="M31" s="7">
        <v>1992</v>
      </c>
      <c r="N31" s="109">
        <v>1908.4</v>
      </c>
      <c r="P31" s="7">
        <v>1988</v>
      </c>
      <c r="Q31" s="110">
        <v>951.89999999999986</v>
      </c>
      <c r="T31" s="51">
        <v>1993</v>
      </c>
      <c r="U31" s="118">
        <v>2832.45</v>
      </c>
      <c r="V31" s="42"/>
      <c r="W31" s="51">
        <v>1990</v>
      </c>
      <c r="X31" s="118">
        <v>2158.4</v>
      </c>
      <c r="Y31" s="42"/>
      <c r="Z31" s="51">
        <v>1995</v>
      </c>
      <c r="AA31" s="118">
        <v>1759.325</v>
      </c>
      <c r="AB31" s="42"/>
      <c r="AC31" s="51">
        <v>2004</v>
      </c>
      <c r="AD31" s="92">
        <v>898.6</v>
      </c>
    </row>
    <row r="32" spans="1:30">
      <c r="A32" s="7">
        <v>2003</v>
      </c>
      <c r="B32" s="109">
        <v>3454.1249999999995</v>
      </c>
      <c r="C32" s="109">
        <v>2648.5499999999993</v>
      </c>
      <c r="D32" s="109">
        <v>2180.1249999999995</v>
      </c>
      <c r="E32" s="110">
        <v>1206.8499999999997</v>
      </c>
      <c r="G32" s="7">
        <v>1995</v>
      </c>
      <c r="H32" s="109">
        <v>3239.4250000000002</v>
      </c>
      <c r="J32" s="7">
        <v>1992</v>
      </c>
      <c r="K32" s="109">
        <v>2384.7000000000003</v>
      </c>
      <c r="M32" s="7">
        <v>1990</v>
      </c>
      <c r="N32" s="109">
        <v>1902.5999999999997</v>
      </c>
      <c r="P32" s="7">
        <v>1997</v>
      </c>
      <c r="Q32" s="110">
        <v>940.47499999999991</v>
      </c>
      <c r="T32" s="51">
        <v>2005</v>
      </c>
      <c r="U32" s="118">
        <v>2825.3499999999995</v>
      </c>
      <c r="V32" s="42"/>
      <c r="W32" s="51">
        <v>1989</v>
      </c>
      <c r="X32" s="118">
        <v>2143.4</v>
      </c>
      <c r="Y32" s="42"/>
      <c r="Z32" s="51">
        <v>1989</v>
      </c>
      <c r="AA32" s="118">
        <v>1728.7999999999997</v>
      </c>
      <c r="AB32" s="42"/>
      <c r="AC32" s="51">
        <v>1997</v>
      </c>
      <c r="AD32" s="92">
        <v>887.02499999999986</v>
      </c>
    </row>
    <row r="33" spans="1:30">
      <c r="A33" s="7">
        <v>2004</v>
      </c>
      <c r="B33" s="109">
        <v>3348.5250000000001</v>
      </c>
      <c r="C33" s="109">
        <v>2518.9500000000003</v>
      </c>
      <c r="D33" s="109">
        <v>2020.3249999999998</v>
      </c>
      <c r="E33" s="110">
        <v>970.42500000000007</v>
      </c>
      <c r="G33" s="7">
        <v>2005</v>
      </c>
      <c r="H33" s="109">
        <v>3234.7749999999996</v>
      </c>
      <c r="J33" s="7">
        <v>1977</v>
      </c>
      <c r="K33" s="109">
        <v>2371.5999999999995</v>
      </c>
      <c r="M33" s="7">
        <v>1988</v>
      </c>
      <c r="N33" s="109">
        <v>1892.1</v>
      </c>
      <c r="P33" s="7">
        <v>1979</v>
      </c>
      <c r="Q33" s="110">
        <v>919</v>
      </c>
      <c r="T33" s="51">
        <v>1982</v>
      </c>
      <c r="U33" s="118">
        <v>2764.7999999999997</v>
      </c>
      <c r="V33" s="42"/>
      <c r="W33" s="51">
        <v>1982</v>
      </c>
      <c r="X33" s="118">
        <v>2133.8999999999996</v>
      </c>
      <c r="Y33" s="42"/>
      <c r="Z33" s="51">
        <v>1986</v>
      </c>
      <c r="AA33" s="118">
        <v>1715.2</v>
      </c>
      <c r="AB33" s="42"/>
      <c r="AC33" s="51">
        <v>1986</v>
      </c>
      <c r="AD33" s="92">
        <v>875.2</v>
      </c>
    </row>
    <row r="34" spans="1:30">
      <c r="A34" s="7">
        <v>2005</v>
      </c>
      <c r="B34" s="109">
        <v>3234.7749999999996</v>
      </c>
      <c r="C34" s="109">
        <v>2440.2749999999996</v>
      </c>
      <c r="D34" s="109">
        <v>1958.45</v>
      </c>
      <c r="E34" s="110">
        <v>973.27499999999986</v>
      </c>
      <c r="G34" s="7">
        <v>1988</v>
      </c>
      <c r="H34" s="109">
        <v>3190.7999999999997</v>
      </c>
      <c r="J34" s="7">
        <v>1987</v>
      </c>
      <c r="K34" s="109">
        <v>2361.5</v>
      </c>
      <c r="M34" s="7">
        <v>1987</v>
      </c>
      <c r="N34" s="109">
        <v>1873.7999999999997</v>
      </c>
      <c r="P34" s="7">
        <v>1980</v>
      </c>
      <c r="Q34" s="110">
        <v>919</v>
      </c>
      <c r="T34" s="51">
        <v>1977</v>
      </c>
      <c r="U34" s="118">
        <v>2739.2999999999997</v>
      </c>
      <c r="V34" s="42"/>
      <c r="W34" s="51">
        <v>1986</v>
      </c>
      <c r="X34" s="118">
        <v>2087</v>
      </c>
      <c r="Y34" s="42"/>
      <c r="Z34" s="51">
        <v>1990</v>
      </c>
      <c r="AA34" s="118">
        <v>1712.6999999999998</v>
      </c>
      <c r="AB34" s="42"/>
      <c r="AC34" s="51">
        <v>1979</v>
      </c>
      <c r="AD34" s="92">
        <v>867.4</v>
      </c>
    </row>
    <row r="35" spans="1:30">
      <c r="A35" s="7">
        <v>2006</v>
      </c>
      <c r="B35" s="109">
        <v>3552.7249999999995</v>
      </c>
      <c r="C35" s="109">
        <v>2736.7750000000005</v>
      </c>
      <c r="D35" s="109">
        <v>2225.9749999999999</v>
      </c>
      <c r="E35" s="110">
        <v>1127.9499999999998</v>
      </c>
      <c r="G35" s="7">
        <v>1987</v>
      </c>
      <c r="H35" s="109">
        <v>3182</v>
      </c>
      <c r="J35" s="7">
        <v>1988</v>
      </c>
      <c r="K35" s="109">
        <v>2352.9999999999995</v>
      </c>
      <c r="M35" s="7">
        <v>1977</v>
      </c>
      <c r="N35" s="109">
        <v>1865.2</v>
      </c>
      <c r="P35" s="7">
        <v>1987</v>
      </c>
      <c r="Q35" s="110">
        <v>912.8</v>
      </c>
      <c r="T35" s="51">
        <v>1986</v>
      </c>
      <c r="U35" s="118">
        <v>2702.5</v>
      </c>
      <c r="V35" s="42"/>
      <c r="W35" s="51">
        <v>1987</v>
      </c>
      <c r="X35" s="118">
        <v>2069.6</v>
      </c>
      <c r="Y35" s="42"/>
      <c r="Z35" s="51">
        <v>1987</v>
      </c>
      <c r="AA35" s="118">
        <v>1682.3</v>
      </c>
      <c r="AB35" s="42"/>
      <c r="AC35" s="51">
        <v>1987</v>
      </c>
      <c r="AD35" s="92">
        <v>849.7</v>
      </c>
    </row>
    <row r="36" spans="1:30">
      <c r="A36" s="7">
        <v>2007</v>
      </c>
      <c r="B36" s="109">
        <v>3647.4749999999995</v>
      </c>
      <c r="C36" s="109">
        <v>2716.9750000000004</v>
      </c>
      <c r="D36" s="109">
        <v>2180.5750000000003</v>
      </c>
      <c r="E36" s="110">
        <v>1169.0000000000002</v>
      </c>
      <c r="G36" s="7">
        <v>1986</v>
      </c>
      <c r="H36" s="109">
        <v>3145.8</v>
      </c>
      <c r="J36" s="7">
        <v>1986</v>
      </c>
      <c r="K36" s="109">
        <v>2335.3000000000002</v>
      </c>
      <c r="M36" s="7">
        <v>1986</v>
      </c>
      <c r="N36" s="109">
        <v>1862.0000000000002</v>
      </c>
      <c r="P36" s="7">
        <v>1989</v>
      </c>
      <c r="Q36" s="110">
        <v>904.4</v>
      </c>
      <c r="T36" s="51">
        <v>1987</v>
      </c>
      <c r="U36" s="118">
        <v>2685.8</v>
      </c>
      <c r="V36" s="42"/>
      <c r="W36" s="51">
        <v>1977</v>
      </c>
      <c r="X36" s="118">
        <v>2054.3999999999996</v>
      </c>
      <c r="Y36" s="42"/>
      <c r="Z36" s="51">
        <v>1997</v>
      </c>
      <c r="AA36" s="118">
        <v>1682.2999999999997</v>
      </c>
      <c r="AB36" s="42"/>
      <c r="AC36" s="51">
        <v>1989</v>
      </c>
      <c r="AD36" s="92">
        <v>841.8</v>
      </c>
    </row>
    <row r="37" spans="1:30">
      <c r="A37" s="7">
        <v>2008</v>
      </c>
      <c r="B37" s="109">
        <v>3646.5250000000001</v>
      </c>
      <c r="C37" s="109">
        <v>2706.4</v>
      </c>
      <c r="D37" s="109">
        <v>2156.5250000000001</v>
      </c>
      <c r="E37" s="110">
        <v>1077.575</v>
      </c>
      <c r="G37" s="7">
        <v>1979</v>
      </c>
      <c r="H37" s="109">
        <v>3130.5000000000005</v>
      </c>
      <c r="J37" s="7">
        <v>1979</v>
      </c>
      <c r="K37" s="109">
        <v>2305.6999999999998</v>
      </c>
      <c r="M37" s="7">
        <v>1996</v>
      </c>
      <c r="N37" s="109">
        <v>1848.2749999999996</v>
      </c>
      <c r="P37" s="7">
        <v>1986</v>
      </c>
      <c r="Q37" s="110">
        <v>890.80000000000007</v>
      </c>
      <c r="T37" s="51">
        <v>1979</v>
      </c>
      <c r="U37" s="118">
        <v>2674.9000000000005</v>
      </c>
      <c r="V37" s="42"/>
      <c r="W37" s="51">
        <v>1979</v>
      </c>
      <c r="X37" s="118">
        <v>2046.4</v>
      </c>
      <c r="Y37" s="42"/>
      <c r="Z37" s="51">
        <v>1979</v>
      </c>
      <c r="AA37" s="118">
        <v>1669.9</v>
      </c>
      <c r="AB37" s="42"/>
      <c r="AC37" s="51">
        <v>1985</v>
      </c>
      <c r="AD37" s="92">
        <v>826.09999999999968</v>
      </c>
    </row>
    <row r="38" spans="1:30">
      <c r="A38" s="7">
        <v>2009</v>
      </c>
      <c r="B38" s="109">
        <v>3470.1540322580645</v>
      </c>
      <c r="C38" s="109">
        <v>2613.4016129032261</v>
      </c>
      <c r="D38" s="109">
        <v>2114.3008064516134</v>
      </c>
      <c r="E38" s="110">
        <v>1049.9629032258063</v>
      </c>
      <c r="G38" s="7">
        <v>1980</v>
      </c>
      <c r="H38" s="109">
        <v>3130.5000000000005</v>
      </c>
      <c r="J38" s="7">
        <v>1980</v>
      </c>
      <c r="K38" s="109">
        <v>2305.6999999999998</v>
      </c>
      <c r="M38" s="7">
        <v>1979</v>
      </c>
      <c r="N38" s="109">
        <v>1843.1000000000001</v>
      </c>
      <c r="P38" s="7">
        <v>1996</v>
      </c>
      <c r="Q38" s="110">
        <v>874.70000000000016</v>
      </c>
      <c r="T38" s="51">
        <v>1985</v>
      </c>
      <c r="U38" s="118">
        <v>2654.8999999999996</v>
      </c>
      <c r="V38" s="42"/>
      <c r="W38" s="51">
        <v>1997</v>
      </c>
      <c r="X38" s="118">
        <v>2044.85</v>
      </c>
      <c r="Y38" s="42"/>
      <c r="Z38" s="51">
        <v>1985</v>
      </c>
      <c r="AA38" s="118">
        <v>1656.7</v>
      </c>
      <c r="AB38" s="42"/>
      <c r="AC38" s="51">
        <v>1977</v>
      </c>
      <c r="AD38" s="92">
        <v>812.69999999999982</v>
      </c>
    </row>
    <row r="39" spans="1:30">
      <c r="A39" s="7">
        <v>2010</v>
      </c>
      <c r="B39" s="109">
        <v>3305.025000000001</v>
      </c>
      <c r="C39" s="109">
        <v>2494.6000000000008</v>
      </c>
      <c r="D39" s="109">
        <v>2003.1</v>
      </c>
      <c r="E39" s="110">
        <v>999.50000000000023</v>
      </c>
      <c r="G39" s="7">
        <v>1985</v>
      </c>
      <c r="H39" s="115">
        <v>3076.8999999999996</v>
      </c>
      <c r="J39" s="7">
        <v>1996</v>
      </c>
      <c r="K39" s="115">
        <v>2295.4749999999999</v>
      </c>
      <c r="M39" s="7">
        <v>1980</v>
      </c>
      <c r="N39" s="109">
        <v>1843.1000000000001</v>
      </c>
      <c r="P39" s="7">
        <v>1985</v>
      </c>
      <c r="Q39" s="110">
        <v>871.59999999999968</v>
      </c>
      <c r="T39" s="51">
        <v>1997</v>
      </c>
      <c r="U39" s="118">
        <v>2650.7</v>
      </c>
      <c r="V39" s="42"/>
      <c r="W39" s="51">
        <v>1985</v>
      </c>
      <c r="X39" s="118">
        <v>2034.3999999999999</v>
      </c>
      <c r="Y39" s="42"/>
      <c r="Z39" s="51">
        <v>1977</v>
      </c>
      <c r="AA39" s="118">
        <v>1641.9</v>
      </c>
      <c r="AB39" s="42"/>
      <c r="AC39" s="51">
        <v>1996</v>
      </c>
      <c r="AD39" s="92">
        <v>806.30000000000018</v>
      </c>
    </row>
    <row r="40" spans="1:30">
      <c r="A40" s="7">
        <v>2011</v>
      </c>
      <c r="B40" s="109">
        <v>3365.57</v>
      </c>
      <c r="C40" s="109">
        <v>2513.5950000000003</v>
      </c>
      <c r="D40" s="109">
        <v>2021.5700000000002</v>
      </c>
      <c r="E40" s="110">
        <v>1017.2700000000003</v>
      </c>
      <c r="G40" s="7">
        <v>1976</v>
      </c>
      <c r="H40" s="115">
        <v>3065.9</v>
      </c>
      <c r="J40" s="7">
        <v>1997</v>
      </c>
      <c r="K40" s="115">
        <v>2272.7249999999999</v>
      </c>
      <c r="M40" s="7">
        <v>1997</v>
      </c>
      <c r="N40" s="109">
        <v>1836.0749999999996</v>
      </c>
      <c r="P40" s="7">
        <v>1977</v>
      </c>
      <c r="Q40" s="110">
        <v>869.5999999999998</v>
      </c>
      <c r="T40" s="51">
        <v>1984</v>
      </c>
      <c r="U40" s="115">
        <v>2524.0000000000005</v>
      </c>
      <c r="V40" s="42"/>
      <c r="W40" s="51">
        <v>1996</v>
      </c>
      <c r="X40" s="115">
        <v>1956.4749999999999</v>
      </c>
      <c r="Y40" s="42"/>
      <c r="Z40" s="51">
        <v>1996</v>
      </c>
      <c r="AA40" s="115">
        <v>1604.4749999999999</v>
      </c>
      <c r="AB40" s="42"/>
      <c r="AC40" s="51">
        <v>1990</v>
      </c>
      <c r="AD40" s="92">
        <v>790.8</v>
      </c>
    </row>
    <row r="41" spans="1:30">
      <c r="A41" s="7">
        <v>2012</v>
      </c>
      <c r="B41" s="109">
        <v>3841.0749999999998</v>
      </c>
      <c r="C41" s="109">
        <v>2973.9749999999999</v>
      </c>
      <c r="D41" s="109">
        <v>2458.8500000000004</v>
      </c>
      <c r="E41" s="110">
        <v>1430.85</v>
      </c>
      <c r="G41" s="7">
        <v>1997</v>
      </c>
      <c r="H41" s="115">
        <v>3047.0499999999997</v>
      </c>
      <c r="J41" s="7">
        <v>1985</v>
      </c>
      <c r="K41" s="115">
        <v>2268.4</v>
      </c>
      <c r="M41" s="7">
        <v>1985</v>
      </c>
      <c r="N41" s="115">
        <v>1801.7000000000003</v>
      </c>
      <c r="P41" s="7">
        <v>1990</v>
      </c>
      <c r="Q41" s="93">
        <v>850.99999999999989</v>
      </c>
      <c r="T41" s="51">
        <v>1996</v>
      </c>
      <c r="U41" s="115">
        <v>2522.7000000000003</v>
      </c>
      <c r="V41" s="42"/>
      <c r="W41" s="51">
        <v>1984</v>
      </c>
      <c r="X41" s="115">
        <v>1896.2</v>
      </c>
      <c r="Y41" s="42"/>
      <c r="Z41" s="51">
        <v>1976</v>
      </c>
      <c r="AA41" s="115">
        <v>1527.1</v>
      </c>
      <c r="AB41" s="42"/>
      <c r="AC41" s="51">
        <v>1976</v>
      </c>
      <c r="AD41" s="93">
        <v>705.89999999999964</v>
      </c>
    </row>
    <row r="42" spans="1:30">
      <c r="A42" s="7">
        <v>2013</v>
      </c>
      <c r="B42" s="109">
        <v>3790.7000000000007</v>
      </c>
      <c r="C42" s="109">
        <v>2971.025000000001</v>
      </c>
      <c r="D42" s="109">
        <v>2489.0750000000003</v>
      </c>
      <c r="E42" s="110">
        <v>1442.8000000000004</v>
      </c>
      <c r="G42" s="7">
        <v>1996</v>
      </c>
      <c r="H42" s="115">
        <v>3028.4000000000005</v>
      </c>
      <c r="J42" s="7">
        <v>1976</v>
      </c>
      <c r="K42" s="115">
        <v>2258.7999999999997</v>
      </c>
      <c r="M42" s="7">
        <v>1976</v>
      </c>
      <c r="N42" s="115">
        <v>1793.6999999999998</v>
      </c>
      <c r="P42" s="7">
        <v>1976</v>
      </c>
      <c r="Q42" s="93">
        <v>801.99999999999955</v>
      </c>
      <c r="T42" s="51">
        <v>1976</v>
      </c>
      <c r="U42" s="115">
        <v>2509.6</v>
      </c>
      <c r="V42" s="42"/>
      <c r="W42" s="51">
        <v>1976</v>
      </c>
      <c r="X42" s="115">
        <v>1892.9999999999995</v>
      </c>
      <c r="Y42" s="42"/>
      <c r="Z42" s="51">
        <v>1984</v>
      </c>
      <c r="AA42" s="115">
        <v>1524.6000000000001</v>
      </c>
      <c r="AB42" s="42"/>
      <c r="AC42" s="51">
        <v>1984</v>
      </c>
      <c r="AD42" s="93">
        <v>702.5</v>
      </c>
    </row>
    <row r="43" spans="1:30">
      <c r="A43" s="7">
        <v>2014</v>
      </c>
      <c r="B43" s="109">
        <v>3745.25</v>
      </c>
      <c r="C43" s="109">
        <v>2757.4</v>
      </c>
      <c r="D43" s="109">
        <v>2175.9749999999999</v>
      </c>
      <c r="E43" s="110">
        <v>1059.1499999999999</v>
      </c>
      <c r="G43" s="7">
        <v>1984</v>
      </c>
      <c r="H43" s="115">
        <v>3014.1000000000004</v>
      </c>
      <c r="J43" s="7">
        <v>1984</v>
      </c>
      <c r="K43" s="115">
        <v>2210.4000000000005</v>
      </c>
      <c r="M43" s="7">
        <v>1984</v>
      </c>
      <c r="N43" s="115">
        <v>1743.6000000000001</v>
      </c>
      <c r="P43" s="7">
        <v>1984</v>
      </c>
      <c r="Q43" s="93">
        <v>763.50000000000011</v>
      </c>
      <c r="T43" s="51">
        <v>1978</v>
      </c>
      <c r="U43" s="115">
        <v>2458.9</v>
      </c>
      <c r="V43" s="42"/>
      <c r="W43" s="51">
        <v>1978</v>
      </c>
      <c r="X43" s="115">
        <v>1816.1999999999998</v>
      </c>
      <c r="Y43" s="42"/>
      <c r="Z43" s="51">
        <v>1978</v>
      </c>
      <c r="AA43" s="115">
        <v>1435.1999999999998</v>
      </c>
      <c r="AB43" s="42"/>
      <c r="AC43" s="51">
        <v>1980</v>
      </c>
      <c r="AD43" s="93">
        <v>636.50000000000023</v>
      </c>
    </row>
    <row r="44" spans="1:30" ht="13.5" thickBot="1">
      <c r="A44" s="10">
        <v>2015</v>
      </c>
      <c r="B44" s="111">
        <v>3648.3250000000007</v>
      </c>
      <c r="C44" s="111">
        <v>2724</v>
      </c>
      <c r="D44" s="111">
        <v>2197.0750000000003</v>
      </c>
      <c r="E44" s="112">
        <v>1180.075</v>
      </c>
      <c r="G44" s="10">
        <v>1978</v>
      </c>
      <c r="H44" s="116">
        <v>2865.1000000000004</v>
      </c>
      <c r="J44" s="10">
        <v>1978</v>
      </c>
      <c r="K44" s="116">
        <v>2043.9999999999998</v>
      </c>
      <c r="M44" s="10">
        <v>1978</v>
      </c>
      <c r="N44" s="116">
        <v>1574.4999999999998</v>
      </c>
      <c r="P44" s="10">
        <v>1978</v>
      </c>
      <c r="Q44" s="94">
        <v>629</v>
      </c>
      <c r="T44" s="54">
        <v>1980</v>
      </c>
      <c r="U44" s="116">
        <v>2357.2000000000003</v>
      </c>
      <c r="V44" s="42"/>
      <c r="W44" s="54">
        <v>1980</v>
      </c>
      <c r="X44" s="116">
        <v>1748.7000000000003</v>
      </c>
      <c r="Y44" s="42"/>
      <c r="Z44" s="54">
        <v>1980</v>
      </c>
      <c r="AA44" s="116">
        <v>1397.6000000000004</v>
      </c>
      <c r="AB44" s="42"/>
      <c r="AC44" s="54">
        <v>1978</v>
      </c>
      <c r="AD44" s="94">
        <v>604</v>
      </c>
    </row>
    <row r="45" spans="1:30">
      <c r="A45" t="s">
        <v>4</v>
      </c>
      <c r="B45" s="108">
        <v>3352.9217258064518</v>
      </c>
      <c r="C45" s="108">
        <v>2507.7111653225802</v>
      </c>
      <c r="D45" s="108">
        <v>2013.7448951612903</v>
      </c>
      <c r="E45" s="108">
        <v>1010.5076975806448</v>
      </c>
      <c r="G45" t="s">
        <v>94</v>
      </c>
      <c r="H45" s="108">
        <f>AVERAGE(H5:H44)</f>
        <v>3352.9217258064514</v>
      </c>
      <c r="J45" t="s">
        <v>94</v>
      </c>
      <c r="K45" s="108">
        <f>AVERAGE(K5:K44)</f>
        <v>2507.7111653225802</v>
      </c>
      <c r="M45" t="s">
        <v>94</v>
      </c>
      <c r="N45" s="108">
        <f>AVERAGE(N5:N44)</f>
        <v>2013.7448951612901</v>
      </c>
      <c r="P45" t="s">
        <v>94</v>
      </c>
      <c r="Q45" s="108">
        <f>AVERAGE(Q5:Q44)</f>
        <v>1010.5076975806451</v>
      </c>
      <c r="T45" t="s">
        <v>94</v>
      </c>
      <c r="U45" s="108">
        <f>AVERAGE(U5:U44)</f>
        <v>2873.6143508064515</v>
      </c>
      <c r="W45" t="s">
        <v>94</v>
      </c>
      <c r="X45" s="108">
        <f>AVERAGE(X5:X44)</f>
        <v>2213.8830403225802</v>
      </c>
      <c r="Z45" t="s">
        <v>94</v>
      </c>
      <c r="AA45" s="108">
        <f>AVERAGE(AA5:AA44)</f>
        <v>1815.3167701612911</v>
      </c>
      <c r="AC45" t="s">
        <v>94</v>
      </c>
      <c r="AD45" s="108">
        <f>AVERAGE(AD5:AD44)</f>
        <v>954.03269758064528</v>
      </c>
    </row>
    <row r="46" spans="1:30">
      <c r="A46" t="s">
        <v>88</v>
      </c>
      <c r="B46" s="108">
        <v>3841.0749999999998</v>
      </c>
      <c r="C46" s="108">
        <v>2973.9749999999999</v>
      </c>
      <c r="D46" s="108">
        <v>2489.0750000000003</v>
      </c>
      <c r="E46" s="108">
        <v>1442.8000000000004</v>
      </c>
      <c r="G46" t="s">
        <v>6</v>
      </c>
      <c r="H46" s="108">
        <f>STDEV(H5:H44)</f>
        <v>238.73710507400332</v>
      </c>
      <c r="J46" t="s">
        <v>6</v>
      </c>
      <c r="K46" s="108">
        <f>STDEV(K5:K44)</f>
        <v>207.70850603910782</v>
      </c>
      <c r="M46" t="s">
        <v>6</v>
      </c>
      <c r="N46" s="108">
        <f>STDEV(N5:N44)</f>
        <v>188.06626682013484</v>
      </c>
      <c r="P46" t="s">
        <v>6</v>
      </c>
      <c r="Q46" s="108">
        <f>STDEV(Q5:Q44)</f>
        <v>155.91976132432254</v>
      </c>
      <c r="T46" t="s">
        <v>6</v>
      </c>
      <c r="U46" s="108">
        <f>STDEV(U5:U44)</f>
        <v>228.31092039635749</v>
      </c>
      <c r="W46" t="s">
        <v>6</v>
      </c>
      <c r="X46" s="108">
        <f>STDEV(X5:X44)</f>
        <v>202.93753431947354</v>
      </c>
      <c r="Z46" t="s">
        <v>6</v>
      </c>
      <c r="AA46" s="108">
        <f>STDEV(AA5:AA44)</f>
        <v>189.44652946302651</v>
      </c>
      <c r="AC46" t="s">
        <v>6</v>
      </c>
      <c r="AD46" s="108">
        <f>STDEV(AD5:AD44)</f>
        <v>165.60952867256356</v>
      </c>
    </row>
    <row r="47" spans="1:30">
      <c r="A47" t="s">
        <v>89</v>
      </c>
      <c r="B47" s="108">
        <v>2865.1000000000004</v>
      </c>
      <c r="C47" s="108">
        <v>2043.9999999999998</v>
      </c>
      <c r="D47" s="108">
        <v>1574.4999999999998</v>
      </c>
      <c r="E47" s="108">
        <v>629</v>
      </c>
      <c r="G47" t="s">
        <v>95</v>
      </c>
      <c r="H47" s="113">
        <f>+H45+H46</f>
        <v>3591.6588308804548</v>
      </c>
      <c r="J47" t="s">
        <v>95</v>
      </c>
      <c r="K47" s="113">
        <f>+K45+K46</f>
        <v>2715.419671361688</v>
      </c>
      <c r="M47" t="s">
        <v>95</v>
      </c>
      <c r="N47" s="113">
        <f>+N45+N46</f>
        <v>2201.8111619814249</v>
      </c>
      <c r="P47" t="s">
        <v>95</v>
      </c>
      <c r="Q47" s="113">
        <f>+Q45+Q46</f>
        <v>1166.4274589049676</v>
      </c>
      <c r="T47" t="s">
        <v>95</v>
      </c>
      <c r="U47" s="113">
        <f>+U45+U46</f>
        <v>3101.9252712028092</v>
      </c>
      <c r="W47" t="s">
        <v>95</v>
      </c>
      <c r="X47" s="113">
        <f>+X45+X46</f>
        <v>2416.8205746420535</v>
      </c>
      <c r="Z47" t="s">
        <v>95</v>
      </c>
      <c r="AA47" s="113">
        <f>+AA45+AA46</f>
        <v>2004.7632996243176</v>
      </c>
      <c r="AC47" t="s">
        <v>95</v>
      </c>
      <c r="AD47" s="113">
        <f>+AD45+AD46</f>
        <v>1119.6422262532087</v>
      </c>
    </row>
    <row r="48" spans="1:30">
      <c r="G48" t="s">
        <v>96</v>
      </c>
      <c r="H48" s="117">
        <f>+H45-H46</f>
        <v>3114.1846207324479</v>
      </c>
      <c r="J48" t="s">
        <v>96</v>
      </c>
      <c r="K48" s="117">
        <f>+K45-K46</f>
        <v>2300.0026592834724</v>
      </c>
      <c r="M48" t="s">
        <v>96</v>
      </c>
      <c r="N48" s="117">
        <f>+N45-N46</f>
        <v>1825.6786283411552</v>
      </c>
      <c r="P48" t="s">
        <v>96</v>
      </c>
      <c r="Q48" s="117">
        <f>+Q45-Q46</f>
        <v>854.58793625632256</v>
      </c>
      <c r="T48" t="s">
        <v>96</v>
      </c>
      <c r="U48" s="117">
        <f>+U45-U46</f>
        <v>2645.3034304100938</v>
      </c>
      <c r="W48" t="s">
        <v>96</v>
      </c>
      <c r="X48" s="117">
        <f>+X45-X46</f>
        <v>2010.9455060031066</v>
      </c>
      <c r="Z48" t="s">
        <v>96</v>
      </c>
      <c r="AA48" s="117">
        <f>+AA45-AA46</f>
        <v>1625.8702406982645</v>
      </c>
      <c r="AC48" t="s">
        <v>96</v>
      </c>
      <c r="AD48" s="117">
        <f>+AD45-AD46</f>
        <v>788.42316890808172</v>
      </c>
    </row>
  </sheetData>
  <sortState ref="T5:U44">
    <sortCondition descending="1" ref="U5:U44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53"/>
  <sheetViews>
    <sheetView zoomScaleNormal="100" workbookViewId="0">
      <pane xSplit="1" ySplit="9" topLeftCell="N18" activePane="bottomRight" state="frozen"/>
      <selection pane="topRight" activeCell="B1" sqref="B1"/>
      <selection pane="bottomLeft" activeCell="A10" sqref="A10"/>
      <selection pane="bottomRight" activeCell="AJ3" sqref="AJ3"/>
    </sheetView>
  </sheetViews>
  <sheetFormatPr defaultRowHeight="12.75"/>
  <cols>
    <col min="1" max="26" width="9.140625" style="120"/>
  </cols>
  <sheetData>
    <row r="1" spans="1:36" ht="20.25">
      <c r="A1" s="172" t="s">
        <v>60</v>
      </c>
    </row>
    <row r="2" spans="1:36" ht="15" thickBot="1">
      <c r="A2" s="123" t="s">
        <v>99</v>
      </c>
      <c r="K2" s="120" t="s">
        <v>202</v>
      </c>
      <c r="T2" s="120" t="s">
        <v>203</v>
      </c>
      <c r="AC2" t="s">
        <v>254</v>
      </c>
    </row>
    <row r="3" spans="1:36" ht="180.75">
      <c r="A3" s="126" t="s">
        <v>100</v>
      </c>
      <c r="B3" s="127" t="s">
        <v>101</v>
      </c>
      <c r="C3" s="127" t="s">
        <v>102</v>
      </c>
      <c r="D3" s="127" t="s">
        <v>103</v>
      </c>
      <c r="E3" s="127" t="s">
        <v>104</v>
      </c>
      <c r="F3" s="127" t="s">
        <v>105</v>
      </c>
      <c r="G3" s="127" t="s">
        <v>106</v>
      </c>
      <c r="H3" s="128" t="s">
        <v>107</v>
      </c>
      <c r="I3" s="124"/>
      <c r="J3" s="124"/>
      <c r="K3" s="126" t="s">
        <v>100</v>
      </c>
      <c r="L3" s="127" t="s">
        <v>152</v>
      </c>
      <c r="M3" s="127" t="s">
        <v>153</v>
      </c>
      <c r="N3" s="127" t="s">
        <v>154</v>
      </c>
      <c r="O3" s="127" t="s">
        <v>155</v>
      </c>
      <c r="P3" s="127" t="s">
        <v>156</v>
      </c>
      <c r="Q3" s="128" t="s">
        <v>157</v>
      </c>
      <c r="R3" s="124"/>
      <c r="S3" s="124"/>
      <c r="T3" s="126" t="s">
        <v>100</v>
      </c>
      <c r="U3" s="127" t="s">
        <v>204</v>
      </c>
      <c r="V3" s="127" t="s">
        <v>205</v>
      </c>
      <c r="W3" s="127" t="s">
        <v>206</v>
      </c>
      <c r="X3" s="127" t="s">
        <v>207</v>
      </c>
      <c r="Y3" s="127" t="s">
        <v>208</v>
      </c>
      <c r="Z3" s="128" t="s">
        <v>209</v>
      </c>
      <c r="AA3" s="124"/>
      <c r="AB3" s="125"/>
      <c r="AC3" s="126" t="s">
        <v>100</v>
      </c>
      <c r="AD3" s="127" t="s">
        <v>255</v>
      </c>
      <c r="AE3" s="127" t="s">
        <v>256</v>
      </c>
      <c r="AF3" s="127" t="s">
        <v>257</v>
      </c>
      <c r="AG3" s="127" t="s">
        <v>258</v>
      </c>
      <c r="AH3" s="127" t="s">
        <v>259</v>
      </c>
      <c r="AI3" s="128" t="s">
        <v>209</v>
      </c>
      <c r="AJ3" s="123"/>
    </row>
    <row r="4" spans="1:36">
      <c r="A4" s="129" t="s">
        <v>4</v>
      </c>
      <c r="B4" s="130" t="s">
        <v>322</v>
      </c>
      <c r="C4" s="131">
        <f>AVERAGE(C11:C50)</f>
        <v>46.9</v>
      </c>
      <c r="D4" s="173" t="s">
        <v>323</v>
      </c>
      <c r="E4" s="131">
        <f t="shared" ref="E4:F4" si="0">AVERAGE(E11:E50)</f>
        <v>352.42500000000001</v>
      </c>
      <c r="F4" s="131">
        <f t="shared" si="0"/>
        <v>305.02499999999998</v>
      </c>
      <c r="G4" s="139">
        <v>10.529713243066544</v>
      </c>
      <c r="H4" s="132">
        <f>AVERAGE(H11:H50)</f>
        <v>-2.2682123106532437</v>
      </c>
      <c r="K4" s="129" t="s">
        <v>4</v>
      </c>
      <c r="L4" s="130" t="s">
        <v>164</v>
      </c>
      <c r="M4" s="131">
        <f>AVERAGE(M11:M50)</f>
        <v>83.7</v>
      </c>
      <c r="N4" s="131" t="s">
        <v>159</v>
      </c>
      <c r="O4" s="131">
        <f t="shared" ref="O4:P4" si="1">AVERAGE(O11:O50)</f>
        <v>313.82499999999999</v>
      </c>
      <c r="P4" s="131">
        <f t="shared" si="1"/>
        <v>231.125</v>
      </c>
      <c r="Q4" s="132">
        <v>13.0829620331359</v>
      </c>
      <c r="T4" s="129" t="s">
        <v>4</v>
      </c>
      <c r="U4" s="130" t="s">
        <v>325</v>
      </c>
      <c r="V4" s="131">
        <f>AVERAGE(V11:V50)</f>
        <v>115.85</v>
      </c>
      <c r="W4" s="131" t="s">
        <v>240</v>
      </c>
      <c r="X4" s="131">
        <f t="shared" ref="X4:Y4" si="2">AVERAGE(X11:X50)</f>
        <v>282.10000000000002</v>
      </c>
      <c r="Y4" s="131">
        <f t="shared" si="2"/>
        <v>166.45</v>
      </c>
      <c r="Z4" s="132">
        <v>15.387896125155418</v>
      </c>
      <c r="AC4" s="129" t="s">
        <v>4</v>
      </c>
      <c r="AD4" s="130" t="s">
        <v>260</v>
      </c>
      <c r="AE4" s="131">
        <f>AVERAGE(AE11:AE50)</f>
        <v>153.35</v>
      </c>
      <c r="AF4" s="131" t="s">
        <v>276</v>
      </c>
      <c r="AG4" s="131">
        <f t="shared" ref="AG4:AH4" si="3">AVERAGE(AG11:AG50)</f>
        <v>245.3</v>
      </c>
      <c r="AH4" s="131">
        <f t="shared" si="3"/>
        <v>91.775000000000006</v>
      </c>
      <c r="AI4" s="132">
        <v>17.42657663218943</v>
      </c>
    </row>
    <row r="5" spans="1:36">
      <c r="A5" s="129" t="s">
        <v>20</v>
      </c>
      <c r="B5" s="130" t="s">
        <v>130</v>
      </c>
      <c r="C5" s="160">
        <f>MAX(C11:C50)</f>
        <v>91</v>
      </c>
      <c r="D5" s="158" t="s">
        <v>324</v>
      </c>
      <c r="E5" s="140">
        <v>365</v>
      </c>
      <c r="F5" s="140">
        <f t="shared" ref="F5" si="4">MAX(F11:F50)</f>
        <v>365</v>
      </c>
      <c r="G5" s="139">
        <v>12.141035856573694</v>
      </c>
      <c r="H5" s="132">
        <f>MAX(H11:H50)</f>
        <v>0.7826086956521735</v>
      </c>
      <c r="K5" s="129" t="s">
        <v>20</v>
      </c>
      <c r="L5" s="130" t="s">
        <v>198</v>
      </c>
      <c r="M5" s="159">
        <f>MAX(M11:M50)</f>
        <v>106</v>
      </c>
      <c r="N5" s="158" t="s">
        <v>132</v>
      </c>
      <c r="O5" s="133">
        <f t="shared" ref="O5:P5" si="5">MAX(O11:O50)</f>
        <v>335</v>
      </c>
      <c r="P5" s="133">
        <f t="shared" si="5"/>
        <v>274</v>
      </c>
      <c r="Q5" s="132">
        <v>14.696531100478479</v>
      </c>
      <c r="T5" s="129" t="s">
        <v>20</v>
      </c>
      <c r="U5" s="130" t="s">
        <v>242</v>
      </c>
      <c r="V5" s="159">
        <f>MAX(V11:V50)</f>
        <v>138</v>
      </c>
      <c r="W5" s="158" t="s">
        <v>175</v>
      </c>
      <c r="X5" s="133">
        <f t="shared" ref="X5:Y5" si="6">MAX(X11:X50)</f>
        <v>308</v>
      </c>
      <c r="Y5" s="133">
        <f t="shared" si="6"/>
        <v>208</v>
      </c>
      <c r="Z5" s="132">
        <v>17.335031847133745</v>
      </c>
      <c r="AC5" s="129" t="s">
        <v>20</v>
      </c>
      <c r="AD5" s="130" t="s">
        <v>301</v>
      </c>
      <c r="AE5" s="159">
        <f>MAX(AE11:AE50)</f>
        <v>187</v>
      </c>
      <c r="AF5" s="158" t="s">
        <v>284</v>
      </c>
      <c r="AG5" s="133">
        <f t="shared" ref="AG5:AH5" si="7">MAX(AG11:AG50)</f>
        <v>262</v>
      </c>
      <c r="AH5" s="133">
        <f t="shared" si="7"/>
        <v>118</v>
      </c>
      <c r="AI5" s="132">
        <v>19.119607843137253</v>
      </c>
    </row>
    <row r="6" spans="1:36">
      <c r="A6" s="129" t="s">
        <v>21</v>
      </c>
      <c r="B6" s="130" t="s">
        <v>108</v>
      </c>
      <c r="C6" s="140">
        <f>MIN(C11:C50)</f>
        <v>1</v>
      </c>
      <c r="D6" s="130" t="s">
        <v>129</v>
      </c>
      <c r="E6" s="160">
        <f t="shared" ref="E6:F6" si="8">MIN(E11:E50)</f>
        <v>317</v>
      </c>
      <c r="F6" s="160">
        <f t="shared" si="8"/>
        <v>250</v>
      </c>
      <c r="G6" s="139">
        <v>8.361369863013703</v>
      </c>
      <c r="H6" s="132">
        <f>MIN(H11:H50)</f>
        <v>-6.9138461538461513</v>
      </c>
      <c r="K6" s="129" t="s">
        <v>21</v>
      </c>
      <c r="L6" s="130" t="s">
        <v>187</v>
      </c>
      <c r="M6" s="133">
        <f>MIN(M11:M50)</f>
        <v>48</v>
      </c>
      <c r="N6" s="130" t="s">
        <v>191</v>
      </c>
      <c r="O6" s="159">
        <f t="shared" ref="O6:P6" si="9">MIN(O11:O50)</f>
        <v>299</v>
      </c>
      <c r="P6" s="159">
        <f t="shared" si="9"/>
        <v>198</v>
      </c>
      <c r="Q6" s="132">
        <v>11.367841409691632</v>
      </c>
      <c r="T6" s="129" t="s">
        <v>21</v>
      </c>
      <c r="U6" s="130" t="s">
        <v>166</v>
      </c>
      <c r="V6" s="133">
        <f>MIN(V11:V50)</f>
        <v>100</v>
      </c>
      <c r="W6" s="130" t="s">
        <v>219</v>
      </c>
      <c r="X6" s="159">
        <f t="shared" ref="X6:Y6" si="10">MIN(X11:X50)</f>
        <v>267</v>
      </c>
      <c r="Y6" s="159">
        <f t="shared" si="10"/>
        <v>138</v>
      </c>
      <c r="Z6" s="132">
        <v>13.625</v>
      </c>
      <c r="AC6" s="129" t="s">
        <v>21</v>
      </c>
      <c r="AD6" s="130" t="s">
        <v>281</v>
      </c>
      <c r="AE6" s="133">
        <f>MIN(AE11:AE50)</f>
        <v>129</v>
      </c>
      <c r="AF6" s="130" t="s">
        <v>326</v>
      </c>
      <c r="AG6" s="159">
        <f t="shared" ref="AG6:AH6" si="11">MIN(AG11:AG50)</f>
        <v>217</v>
      </c>
      <c r="AH6" s="159">
        <f t="shared" si="11"/>
        <v>47</v>
      </c>
      <c r="AI6" s="132">
        <v>15.853968253968256</v>
      </c>
    </row>
    <row r="7" spans="1:36">
      <c r="A7" s="129" t="s">
        <v>6</v>
      </c>
      <c r="B7" s="130"/>
      <c r="C7" s="131">
        <f>STDEV(C11:C50)</f>
        <v>27.470076960305889</v>
      </c>
      <c r="D7" s="130"/>
      <c r="E7" s="131">
        <f t="shared" ref="E7:F7" si="12">STDEV(E11:E50)</f>
        <v>14.96814994648712</v>
      </c>
      <c r="F7" s="131">
        <f t="shared" si="12"/>
        <v>30.098545411654669</v>
      </c>
      <c r="G7" s="139"/>
      <c r="H7" s="132"/>
      <c r="K7" s="129" t="s">
        <v>6</v>
      </c>
      <c r="L7" s="130"/>
      <c r="M7" s="131">
        <f>STDEV(M11:M50)</f>
        <v>12.28131789470372</v>
      </c>
      <c r="N7" s="131"/>
      <c r="O7" s="131">
        <f t="shared" ref="O7:P7" si="13">STDEV(O11:O50)</f>
        <v>10.347519212166338</v>
      </c>
      <c r="P7" s="131">
        <f t="shared" si="13"/>
        <v>16.37413141168653</v>
      </c>
      <c r="Q7" s="138"/>
      <c r="R7" s="121"/>
      <c r="S7" s="121"/>
      <c r="T7" s="134" t="s">
        <v>6</v>
      </c>
      <c r="U7" s="131"/>
      <c r="V7" s="131">
        <f>STDEV(V11:V50)</f>
        <v>8.417168048026447</v>
      </c>
      <c r="W7" s="131"/>
      <c r="X7" s="131">
        <f t="shared" ref="X7:Y7" si="14">STDEV(X11:X50)</f>
        <v>8.6166207904349736</v>
      </c>
      <c r="Y7" s="131">
        <f t="shared" si="14"/>
        <v>13.429683922431229</v>
      </c>
      <c r="Z7" s="138"/>
      <c r="AA7" s="108"/>
      <c r="AB7" s="108"/>
      <c r="AC7" s="134" t="s">
        <v>6</v>
      </c>
      <c r="AD7" s="131"/>
      <c r="AE7" s="131">
        <f>STDEV(AE11:AE50)</f>
        <v>13.833348779725677</v>
      </c>
      <c r="AF7" s="131"/>
      <c r="AG7" s="131">
        <f t="shared" ref="AG7:AH7" si="15">STDEV(AG11:AG50)</f>
        <v>8.7154445875682072</v>
      </c>
      <c r="AH7" s="131">
        <f t="shared" si="15"/>
        <v>18.758228963475023</v>
      </c>
      <c r="AI7" s="132"/>
    </row>
    <row r="8" spans="1:36">
      <c r="A8" s="129" t="s">
        <v>95</v>
      </c>
      <c r="B8" s="130"/>
      <c r="C8" s="131">
        <f>+C4+C7</f>
        <v>74.37007696030588</v>
      </c>
      <c r="D8" s="130"/>
      <c r="E8" s="131">
        <f t="shared" ref="E8:F8" si="16">+E4+E7</f>
        <v>367.39314994648714</v>
      </c>
      <c r="F8" s="171">
        <f t="shared" si="16"/>
        <v>335.12354541165462</v>
      </c>
      <c r="G8" s="139"/>
      <c r="H8" s="132"/>
      <c r="K8" s="129" t="s">
        <v>95</v>
      </c>
      <c r="L8" s="130"/>
      <c r="M8" s="131">
        <f>+M4+M7</f>
        <v>95.981317894703722</v>
      </c>
      <c r="N8" s="131"/>
      <c r="O8" s="131">
        <f t="shared" ref="O8" si="17">+O4+O7</f>
        <v>324.17251921216632</v>
      </c>
      <c r="P8" s="171">
        <f t="shared" ref="P8" si="18">+P4+P7</f>
        <v>247.49913141168653</v>
      </c>
      <c r="Q8" s="138"/>
      <c r="R8" s="121"/>
      <c r="S8" s="121"/>
      <c r="T8" s="134" t="s">
        <v>95</v>
      </c>
      <c r="U8" s="131"/>
      <c r="V8" s="131">
        <f>+V4+V7</f>
        <v>124.26716804802643</v>
      </c>
      <c r="W8" s="131"/>
      <c r="X8" s="131">
        <f t="shared" ref="X8" si="19">+X4+X7</f>
        <v>290.716620790435</v>
      </c>
      <c r="Y8" s="171">
        <f t="shared" ref="Y8" si="20">+Y4+Y7</f>
        <v>179.87968392243121</v>
      </c>
      <c r="Z8" s="138"/>
      <c r="AA8" s="108"/>
      <c r="AB8" s="108"/>
      <c r="AC8" s="134" t="s">
        <v>95</v>
      </c>
      <c r="AD8" s="131"/>
      <c r="AE8" s="131">
        <f>+AE4+AE7</f>
        <v>167.18334877972566</v>
      </c>
      <c r="AF8" s="131"/>
      <c r="AG8" s="131">
        <f t="shared" ref="AG8" si="21">+AG4+AG7</f>
        <v>254.01544458756823</v>
      </c>
      <c r="AH8" s="171">
        <f t="shared" ref="AH8" si="22">+AH4+AH7</f>
        <v>110.53322896347503</v>
      </c>
      <c r="AI8" s="132"/>
    </row>
    <row r="9" spans="1:36" ht="13.5" thickBot="1">
      <c r="A9" s="143" t="s">
        <v>312</v>
      </c>
      <c r="B9" s="144"/>
      <c r="C9" s="145">
        <f>+C4-C7</f>
        <v>19.42992303969411</v>
      </c>
      <c r="D9" s="144"/>
      <c r="E9" s="145">
        <f t="shared" ref="E9:F9" si="23">+E4-E7</f>
        <v>337.45685005351288</v>
      </c>
      <c r="F9" s="170">
        <f t="shared" si="23"/>
        <v>274.92645458834534</v>
      </c>
      <c r="G9" s="146"/>
      <c r="H9" s="147"/>
      <c r="K9" s="143" t="s">
        <v>312</v>
      </c>
      <c r="L9" s="144"/>
      <c r="M9" s="145">
        <f>+M4-M7</f>
        <v>71.418682105296284</v>
      </c>
      <c r="N9" s="145"/>
      <c r="O9" s="145">
        <f t="shared" ref="O9:P9" si="24">+O4-O7</f>
        <v>303.47748078783366</v>
      </c>
      <c r="P9" s="170">
        <f t="shared" si="24"/>
        <v>214.75086858831347</v>
      </c>
      <c r="Q9" s="156"/>
      <c r="R9" s="121"/>
      <c r="S9" s="121"/>
      <c r="T9" s="157" t="s">
        <v>312</v>
      </c>
      <c r="U9" s="145"/>
      <c r="V9" s="145">
        <f>+V4-V7</f>
        <v>107.43283195197355</v>
      </c>
      <c r="W9" s="145"/>
      <c r="X9" s="145">
        <f t="shared" ref="X9:Y9" si="25">+X4-X7</f>
        <v>273.48337920956504</v>
      </c>
      <c r="Y9" s="170">
        <f t="shared" si="25"/>
        <v>153.02031607756876</v>
      </c>
      <c r="Z9" s="156"/>
      <c r="AA9" s="108"/>
      <c r="AB9" s="108"/>
      <c r="AC9" s="157" t="s">
        <v>312</v>
      </c>
      <c r="AD9" s="145"/>
      <c r="AE9" s="145">
        <f>+AE4-AE7</f>
        <v>139.51665122027433</v>
      </c>
      <c r="AF9" s="145"/>
      <c r="AG9" s="145">
        <f t="shared" ref="AG9:AH9" si="26">+AG4-AG7</f>
        <v>236.5845554124318</v>
      </c>
      <c r="AH9" s="170">
        <f t="shared" si="26"/>
        <v>73.016771036524986</v>
      </c>
      <c r="AI9" s="147"/>
    </row>
    <row r="10" spans="1:36" ht="13.5" thickBot="1">
      <c r="A10" s="152"/>
      <c r="B10" s="153"/>
      <c r="C10" s="153"/>
      <c r="D10" s="153"/>
      <c r="E10" s="153"/>
      <c r="F10" s="153"/>
      <c r="G10" s="154"/>
      <c r="H10" s="155"/>
      <c r="K10" s="152"/>
      <c r="L10" s="153"/>
      <c r="M10" s="153"/>
      <c r="N10" s="153"/>
      <c r="O10" s="153"/>
      <c r="P10" s="153"/>
      <c r="Q10" s="155"/>
      <c r="T10" s="152"/>
      <c r="U10" s="153"/>
      <c r="V10" s="153"/>
      <c r="W10" s="153"/>
      <c r="X10" s="153"/>
      <c r="Y10" s="153"/>
      <c r="Z10" s="155"/>
      <c r="AC10" s="152"/>
      <c r="AD10" s="153"/>
      <c r="AE10" s="153"/>
      <c r="AF10" s="153"/>
      <c r="AG10" s="153"/>
      <c r="AH10" s="153"/>
      <c r="AI10" s="155"/>
    </row>
    <row r="11" spans="1:36">
      <c r="A11" s="148">
        <v>1976</v>
      </c>
      <c r="B11" s="149" t="s">
        <v>151</v>
      </c>
      <c r="C11" s="149">
        <v>75</v>
      </c>
      <c r="D11" s="149" t="s">
        <v>138</v>
      </c>
      <c r="E11" s="149">
        <v>345</v>
      </c>
      <c r="F11" s="164">
        <v>270</v>
      </c>
      <c r="G11" s="150">
        <v>11.172649572649576</v>
      </c>
      <c r="H11" s="151">
        <v>-2.121276595744682</v>
      </c>
      <c r="K11" s="148">
        <v>1976</v>
      </c>
      <c r="L11" s="149" t="s">
        <v>192</v>
      </c>
      <c r="M11" s="149">
        <v>95</v>
      </c>
      <c r="N11" s="149" t="s">
        <v>201</v>
      </c>
      <c r="O11" s="149">
        <v>323</v>
      </c>
      <c r="P11" s="166">
        <v>229</v>
      </c>
      <c r="Q11" s="151">
        <v>12.460262008733631</v>
      </c>
      <c r="T11" s="148">
        <v>1976</v>
      </c>
      <c r="U11" s="149" t="s">
        <v>251</v>
      </c>
      <c r="V11" s="149">
        <v>121</v>
      </c>
      <c r="W11" s="149" t="s">
        <v>229</v>
      </c>
      <c r="X11" s="149">
        <v>292</v>
      </c>
      <c r="Y11" s="149">
        <v>171</v>
      </c>
      <c r="Z11" s="151">
        <v>14.186627906976749</v>
      </c>
      <c r="AC11" s="148">
        <v>1976</v>
      </c>
      <c r="AD11" s="149" t="s">
        <v>311</v>
      </c>
      <c r="AE11" s="149">
        <v>162</v>
      </c>
      <c r="AF11" s="149" t="s">
        <v>310</v>
      </c>
      <c r="AG11" s="161">
        <v>217</v>
      </c>
      <c r="AH11" s="149">
        <v>54</v>
      </c>
      <c r="AI11" s="151">
        <v>16.964285714285715</v>
      </c>
    </row>
    <row r="12" spans="1:36">
      <c r="A12" s="129">
        <v>1977</v>
      </c>
      <c r="B12" s="130" t="s">
        <v>149</v>
      </c>
      <c r="C12" s="130">
        <v>20</v>
      </c>
      <c r="D12" s="130" t="s">
        <v>150</v>
      </c>
      <c r="E12" s="130">
        <v>343</v>
      </c>
      <c r="F12" s="130">
        <v>323</v>
      </c>
      <c r="G12" s="139">
        <v>9.539814814814811</v>
      </c>
      <c r="H12" s="132">
        <v>-0.80731707317073176</v>
      </c>
      <c r="K12" s="129">
        <v>1977</v>
      </c>
      <c r="L12" s="130" t="s">
        <v>118</v>
      </c>
      <c r="M12" s="130">
        <v>68</v>
      </c>
      <c r="N12" s="130" t="s">
        <v>200</v>
      </c>
      <c r="O12" s="130">
        <v>316</v>
      </c>
      <c r="P12" s="167">
        <v>249</v>
      </c>
      <c r="Q12" s="132">
        <v>12.071084337349397</v>
      </c>
      <c r="T12" s="129">
        <v>1977</v>
      </c>
      <c r="U12" s="130" t="s">
        <v>253</v>
      </c>
      <c r="V12" s="130">
        <v>124</v>
      </c>
      <c r="W12" s="130" t="s">
        <v>248</v>
      </c>
      <c r="X12" s="130">
        <v>290</v>
      </c>
      <c r="Y12" s="130">
        <v>166</v>
      </c>
      <c r="Z12" s="132">
        <v>14.1245508982036</v>
      </c>
      <c r="AC12" s="129">
        <v>1977</v>
      </c>
      <c r="AD12" s="130" t="s">
        <v>260</v>
      </c>
      <c r="AE12" s="130">
        <v>153</v>
      </c>
      <c r="AF12" s="130" t="s">
        <v>309</v>
      </c>
      <c r="AG12" s="130">
        <v>233</v>
      </c>
      <c r="AH12" s="130">
        <v>80</v>
      </c>
      <c r="AI12" s="132">
        <v>16.737037037037037</v>
      </c>
    </row>
    <row r="13" spans="1:36">
      <c r="A13" s="129">
        <v>1978</v>
      </c>
      <c r="B13" s="130" t="s">
        <v>148</v>
      </c>
      <c r="C13" s="130">
        <v>54</v>
      </c>
      <c r="D13" s="130" t="s">
        <v>120</v>
      </c>
      <c r="E13" s="130">
        <v>341</v>
      </c>
      <c r="F13" s="130">
        <v>287</v>
      </c>
      <c r="G13" s="139">
        <v>9.3812499999999996</v>
      </c>
      <c r="H13" s="132">
        <v>-0.99350649350649334</v>
      </c>
      <c r="K13" s="129">
        <v>1978</v>
      </c>
      <c r="L13" s="130" t="s">
        <v>131</v>
      </c>
      <c r="M13" s="130">
        <v>80</v>
      </c>
      <c r="N13" s="130" t="s">
        <v>199</v>
      </c>
      <c r="O13" s="130">
        <v>306</v>
      </c>
      <c r="P13" s="167">
        <v>227</v>
      </c>
      <c r="Q13" s="132">
        <v>11.367841409691632</v>
      </c>
      <c r="T13" s="129">
        <v>1978</v>
      </c>
      <c r="U13" s="130" t="s">
        <v>252</v>
      </c>
      <c r="V13" s="130">
        <v>130</v>
      </c>
      <c r="W13" s="130" t="s">
        <v>241</v>
      </c>
      <c r="X13" s="130">
        <v>273</v>
      </c>
      <c r="Y13" s="130">
        <v>143</v>
      </c>
      <c r="Z13" s="132">
        <v>13.625</v>
      </c>
      <c r="AC13" s="129">
        <v>1978</v>
      </c>
      <c r="AD13" s="130" t="s">
        <v>307</v>
      </c>
      <c r="AE13" s="130">
        <v>181</v>
      </c>
      <c r="AF13" s="130" t="s">
        <v>308</v>
      </c>
      <c r="AG13" s="130">
        <v>229</v>
      </c>
      <c r="AH13" s="159">
        <v>47</v>
      </c>
      <c r="AI13" s="132">
        <v>15.906122448979596</v>
      </c>
    </row>
    <row r="14" spans="1:36">
      <c r="A14" s="129">
        <v>1979</v>
      </c>
      <c r="B14" s="130" t="s">
        <v>145</v>
      </c>
      <c r="C14" s="130">
        <v>57</v>
      </c>
      <c r="D14" s="130" t="s">
        <v>109</v>
      </c>
      <c r="E14" s="133">
        <v>365</v>
      </c>
      <c r="F14" s="130">
        <v>308</v>
      </c>
      <c r="G14" s="139">
        <v>9.95113268608414</v>
      </c>
      <c r="H14" s="132">
        <v>-3.4107142857142851</v>
      </c>
      <c r="K14" s="129">
        <v>1979</v>
      </c>
      <c r="L14" s="130" t="s">
        <v>164</v>
      </c>
      <c r="M14" s="130">
        <v>84</v>
      </c>
      <c r="N14" s="130" t="s">
        <v>165</v>
      </c>
      <c r="O14" s="130">
        <v>306</v>
      </c>
      <c r="P14" s="167">
        <v>223</v>
      </c>
      <c r="Q14" s="132">
        <v>12.483408071748874</v>
      </c>
      <c r="T14" s="129">
        <v>1979</v>
      </c>
      <c r="U14" s="130" t="s">
        <v>251</v>
      </c>
      <c r="V14" s="130">
        <v>121</v>
      </c>
      <c r="W14" s="130" t="s">
        <v>250</v>
      </c>
      <c r="X14" s="130">
        <v>274</v>
      </c>
      <c r="Y14" s="130">
        <v>153</v>
      </c>
      <c r="Z14" s="132">
        <v>15.223376623376618</v>
      </c>
      <c r="AC14" s="129">
        <v>1979</v>
      </c>
      <c r="AD14" s="130" t="s">
        <v>273</v>
      </c>
      <c r="AE14" s="130">
        <v>145</v>
      </c>
      <c r="AF14" s="130" t="s">
        <v>288</v>
      </c>
      <c r="AG14" s="130">
        <v>239</v>
      </c>
      <c r="AH14" s="130">
        <v>94</v>
      </c>
      <c r="AI14" s="132">
        <v>16.70105263157895</v>
      </c>
    </row>
    <row r="15" spans="1:36">
      <c r="A15" s="129">
        <v>1980</v>
      </c>
      <c r="B15" s="130" t="s">
        <v>147</v>
      </c>
      <c r="C15" s="130">
        <v>45</v>
      </c>
      <c r="D15" s="130" t="s">
        <v>117</v>
      </c>
      <c r="E15" s="130">
        <v>339</v>
      </c>
      <c r="F15" s="130">
        <v>294</v>
      </c>
      <c r="G15" s="139">
        <v>8.5349152542372853</v>
      </c>
      <c r="H15" s="132">
        <v>-1.2614285714285709</v>
      </c>
      <c r="K15" s="129">
        <v>1980</v>
      </c>
      <c r="L15" s="130" t="s">
        <v>198</v>
      </c>
      <c r="M15" s="159">
        <v>106</v>
      </c>
      <c r="N15" s="130" t="s">
        <v>176</v>
      </c>
      <c r="O15" s="130">
        <v>303</v>
      </c>
      <c r="P15" s="168">
        <v>198</v>
      </c>
      <c r="Q15" s="132">
        <v>12.313636363636354</v>
      </c>
      <c r="T15" s="129">
        <v>1980</v>
      </c>
      <c r="U15" s="130" t="s">
        <v>249</v>
      </c>
      <c r="V15" s="130">
        <v>136</v>
      </c>
      <c r="W15" s="130" t="s">
        <v>250</v>
      </c>
      <c r="X15" s="130">
        <v>274</v>
      </c>
      <c r="Y15" s="159">
        <v>138</v>
      </c>
      <c r="Z15" s="132">
        <v>14.29208633093525</v>
      </c>
      <c r="AC15" s="129">
        <v>1980</v>
      </c>
      <c r="AD15" s="130" t="s">
        <v>305</v>
      </c>
      <c r="AE15" s="130">
        <v>172</v>
      </c>
      <c r="AF15" s="130" t="s">
        <v>306</v>
      </c>
      <c r="AG15" s="130">
        <v>234</v>
      </c>
      <c r="AH15" s="130">
        <v>62</v>
      </c>
      <c r="AI15" s="132">
        <v>15.853968253968256</v>
      </c>
    </row>
    <row r="16" spans="1:36">
      <c r="A16" s="129">
        <v>1981</v>
      </c>
      <c r="B16" s="130" t="s">
        <v>115</v>
      </c>
      <c r="C16" s="130">
        <v>53</v>
      </c>
      <c r="D16" s="130" t="s">
        <v>146</v>
      </c>
      <c r="E16" s="130">
        <v>337</v>
      </c>
      <c r="F16" s="130">
        <v>284</v>
      </c>
      <c r="G16" s="139">
        <v>11.026666666666662</v>
      </c>
      <c r="H16" s="132">
        <v>-2.4812500000000006</v>
      </c>
      <c r="K16" s="129">
        <v>1981</v>
      </c>
      <c r="L16" s="130" t="s">
        <v>189</v>
      </c>
      <c r="M16" s="130">
        <v>69</v>
      </c>
      <c r="N16" s="130" t="s">
        <v>172</v>
      </c>
      <c r="O16" s="130">
        <v>310</v>
      </c>
      <c r="P16" s="167">
        <v>242</v>
      </c>
      <c r="Q16" s="132">
        <v>12.860995850622404</v>
      </c>
      <c r="T16" s="129">
        <v>1981</v>
      </c>
      <c r="U16" s="130" t="s">
        <v>218</v>
      </c>
      <c r="V16" s="130">
        <v>119</v>
      </c>
      <c r="W16" s="130" t="s">
        <v>236</v>
      </c>
      <c r="X16" s="130">
        <v>286</v>
      </c>
      <c r="Y16" s="130">
        <v>167</v>
      </c>
      <c r="Z16" s="132">
        <v>15.333333333333336</v>
      </c>
      <c r="AC16" s="129">
        <v>1981</v>
      </c>
      <c r="AD16" s="130" t="s">
        <v>273</v>
      </c>
      <c r="AE16" s="130">
        <v>145</v>
      </c>
      <c r="AF16" s="130" t="s">
        <v>274</v>
      </c>
      <c r="AG16" s="130">
        <v>246</v>
      </c>
      <c r="AH16" s="130">
        <v>101</v>
      </c>
      <c r="AI16" s="132">
        <v>16.64705882352942</v>
      </c>
    </row>
    <row r="17" spans="1:35">
      <c r="A17" s="129">
        <v>1982</v>
      </c>
      <c r="B17" s="130" t="s">
        <v>145</v>
      </c>
      <c r="C17" s="130">
        <v>57</v>
      </c>
      <c r="D17" s="130" t="s">
        <v>109</v>
      </c>
      <c r="E17" s="133">
        <v>365</v>
      </c>
      <c r="F17" s="130">
        <v>308</v>
      </c>
      <c r="G17" s="139">
        <v>10.433980582524272</v>
      </c>
      <c r="H17" s="132">
        <v>-3.6142857142857139</v>
      </c>
      <c r="K17" s="129">
        <v>1982</v>
      </c>
      <c r="L17" s="130" t="s">
        <v>197</v>
      </c>
      <c r="M17" s="130">
        <v>104</v>
      </c>
      <c r="N17" s="130" t="s">
        <v>167</v>
      </c>
      <c r="O17" s="130">
        <v>324</v>
      </c>
      <c r="P17" s="167">
        <v>221</v>
      </c>
      <c r="Q17" s="132">
        <v>13.277375565610861</v>
      </c>
      <c r="T17" s="129">
        <v>1982</v>
      </c>
      <c r="U17" s="130" t="s">
        <v>233</v>
      </c>
      <c r="V17" s="130">
        <v>123</v>
      </c>
      <c r="W17" s="130" t="s">
        <v>236</v>
      </c>
      <c r="X17" s="130">
        <v>286</v>
      </c>
      <c r="Y17" s="130">
        <v>163</v>
      </c>
      <c r="Z17" s="132">
        <v>15.813414634146337</v>
      </c>
      <c r="AC17" s="129">
        <v>1982</v>
      </c>
      <c r="AD17" s="130" t="s">
        <v>260</v>
      </c>
      <c r="AE17" s="130">
        <v>153</v>
      </c>
      <c r="AF17" s="130" t="s">
        <v>304</v>
      </c>
      <c r="AG17" s="130">
        <v>261</v>
      </c>
      <c r="AH17" s="130">
        <v>108</v>
      </c>
      <c r="AI17" s="132">
        <v>17.045871559633031</v>
      </c>
    </row>
    <row r="18" spans="1:35">
      <c r="A18" s="129">
        <v>1983</v>
      </c>
      <c r="B18" s="130" t="s">
        <v>144</v>
      </c>
      <c r="C18" s="130">
        <v>58</v>
      </c>
      <c r="D18" s="130" t="s">
        <v>109</v>
      </c>
      <c r="E18" s="133">
        <v>365</v>
      </c>
      <c r="F18" s="130">
        <v>307</v>
      </c>
      <c r="G18" s="139">
        <v>10.852624584717605</v>
      </c>
      <c r="H18" s="132">
        <v>-0.15964912280701724</v>
      </c>
      <c r="K18" s="129">
        <v>1983</v>
      </c>
      <c r="L18" s="130" t="s">
        <v>195</v>
      </c>
      <c r="M18" s="130">
        <v>78</v>
      </c>
      <c r="N18" s="130" t="s">
        <v>196</v>
      </c>
      <c r="O18" s="130">
        <v>304</v>
      </c>
      <c r="P18" s="167">
        <v>227</v>
      </c>
      <c r="Q18" s="132">
        <v>13.966399999999997</v>
      </c>
      <c r="T18" s="129">
        <v>1983</v>
      </c>
      <c r="U18" s="130" t="s">
        <v>197</v>
      </c>
      <c r="V18" s="130">
        <v>104</v>
      </c>
      <c r="W18" s="130" t="s">
        <v>240</v>
      </c>
      <c r="X18" s="130">
        <v>282</v>
      </c>
      <c r="Y18" s="130">
        <v>179</v>
      </c>
      <c r="Z18" s="132">
        <v>15.689944134078205</v>
      </c>
      <c r="AC18" s="129">
        <v>1983</v>
      </c>
      <c r="AD18" s="130" t="s">
        <v>303</v>
      </c>
      <c r="AE18" s="130">
        <v>134</v>
      </c>
      <c r="AF18" s="130" t="s">
        <v>272</v>
      </c>
      <c r="AG18" s="130">
        <v>249</v>
      </c>
      <c r="AH18" s="130">
        <v>115</v>
      </c>
      <c r="AI18" s="132">
        <v>17.425862068965515</v>
      </c>
    </row>
    <row r="19" spans="1:35">
      <c r="A19" s="129">
        <v>1984</v>
      </c>
      <c r="B19" s="130" t="s">
        <v>111</v>
      </c>
      <c r="C19" s="130">
        <v>63</v>
      </c>
      <c r="D19" s="130" t="s">
        <v>143</v>
      </c>
      <c r="E19" s="130">
        <v>342</v>
      </c>
      <c r="F19" s="130">
        <v>279</v>
      </c>
      <c r="G19" s="139">
        <v>10.340357142857147</v>
      </c>
      <c r="H19" s="132">
        <v>-1.223529411764706</v>
      </c>
      <c r="K19" s="129">
        <v>1984</v>
      </c>
      <c r="L19" s="130" t="s">
        <v>193</v>
      </c>
      <c r="M19" s="130">
        <v>93</v>
      </c>
      <c r="N19" s="130" t="s">
        <v>194</v>
      </c>
      <c r="O19" s="130">
        <v>313</v>
      </c>
      <c r="P19" s="167">
        <v>221</v>
      </c>
      <c r="Q19" s="132">
        <v>12.579185520362</v>
      </c>
      <c r="T19" s="129">
        <v>1984</v>
      </c>
      <c r="U19" s="130" t="s">
        <v>237</v>
      </c>
      <c r="V19" s="130">
        <v>120</v>
      </c>
      <c r="W19" s="130" t="s">
        <v>248</v>
      </c>
      <c r="X19" s="130">
        <v>290</v>
      </c>
      <c r="Y19" s="130">
        <v>170</v>
      </c>
      <c r="Z19" s="132">
        <v>13.953801169590648</v>
      </c>
      <c r="AC19" s="129">
        <v>1984</v>
      </c>
      <c r="AD19" s="130" t="s">
        <v>301</v>
      </c>
      <c r="AE19" s="159">
        <v>187</v>
      </c>
      <c r="AF19" s="130" t="s">
        <v>302</v>
      </c>
      <c r="AG19" s="130">
        <v>238</v>
      </c>
      <c r="AH19" s="130">
        <v>51</v>
      </c>
      <c r="AI19" s="132">
        <v>16.3</v>
      </c>
    </row>
    <row r="20" spans="1:35">
      <c r="A20" s="129">
        <v>1985</v>
      </c>
      <c r="B20" s="130" t="s">
        <v>142</v>
      </c>
      <c r="C20" s="130">
        <v>66</v>
      </c>
      <c r="D20" s="130" t="s">
        <v>109</v>
      </c>
      <c r="E20" s="133">
        <v>365</v>
      </c>
      <c r="F20" s="130">
        <v>299</v>
      </c>
      <c r="G20" s="139">
        <v>9.8636666666666759</v>
      </c>
      <c r="H20" s="132">
        <v>-6.9138461538461513</v>
      </c>
      <c r="K20" s="129">
        <v>1985</v>
      </c>
      <c r="L20" s="130" t="s">
        <v>168</v>
      </c>
      <c r="M20" s="130">
        <v>83</v>
      </c>
      <c r="N20" s="130" t="s">
        <v>191</v>
      </c>
      <c r="O20" s="159">
        <v>299</v>
      </c>
      <c r="P20" s="167">
        <v>217</v>
      </c>
      <c r="Q20" s="132">
        <v>12.975115207373273</v>
      </c>
      <c r="T20" s="129">
        <v>1985</v>
      </c>
      <c r="U20" s="130" t="s">
        <v>210</v>
      </c>
      <c r="V20" s="130">
        <v>116</v>
      </c>
      <c r="W20" s="130" t="s">
        <v>247</v>
      </c>
      <c r="X20" s="130">
        <v>275</v>
      </c>
      <c r="Y20" s="130">
        <v>159</v>
      </c>
      <c r="Z20" s="132">
        <v>14.610624999999999</v>
      </c>
      <c r="AC20" s="129">
        <v>1985</v>
      </c>
      <c r="AD20" s="130" t="s">
        <v>300</v>
      </c>
      <c r="AE20" s="130">
        <v>177</v>
      </c>
      <c r="AF20" s="130" t="s">
        <v>271</v>
      </c>
      <c r="AG20" s="130">
        <v>242</v>
      </c>
      <c r="AH20" s="130">
        <v>65</v>
      </c>
      <c r="AI20" s="132">
        <v>17.166666666666664</v>
      </c>
    </row>
    <row r="21" spans="1:35">
      <c r="A21" s="129">
        <v>1986</v>
      </c>
      <c r="B21" s="130" t="s">
        <v>119</v>
      </c>
      <c r="C21" s="130">
        <v>71</v>
      </c>
      <c r="D21" s="130" t="s">
        <v>141</v>
      </c>
      <c r="E21" s="130">
        <v>344</v>
      </c>
      <c r="F21" s="163">
        <v>273</v>
      </c>
      <c r="G21" s="139">
        <v>11.216058394160591</v>
      </c>
      <c r="H21" s="132">
        <v>-3.8274725274725268</v>
      </c>
      <c r="K21" s="129">
        <v>1986</v>
      </c>
      <c r="L21" s="130" t="s">
        <v>173</v>
      </c>
      <c r="M21" s="130">
        <v>85</v>
      </c>
      <c r="N21" s="130" t="s">
        <v>125</v>
      </c>
      <c r="O21" s="130">
        <v>319</v>
      </c>
      <c r="P21" s="167">
        <v>235</v>
      </c>
      <c r="Q21" s="132">
        <v>12.651914893617027</v>
      </c>
      <c r="T21" s="129">
        <v>1986</v>
      </c>
      <c r="U21" s="130" t="s">
        <v>197</v>
      </c>
      <c r="V21" s="130">
        <v>104</v>
      </c>
      <c r="W21" s="130" t="s">
        <v>247</v>
      </c>
      <c r="X21" s="130">
        <v>275</v>
      </c>
      <c r="Y21" s="130">
        <v>171</v>
      </c>
      <c r="Z21" s="132">
        <v>14.578488372093029</v>
      </c>
      <c r="AC21" s="129">
        <v>1986</v>
      </c>
      <c r="AD21" s="130" t="s">
        <v>298</v>
      </c>
      <c r="AE21" s="130">
        <v>168</v>
      </c>
      <c r="AF21" s="130" t="s">
        <v>299</v>
      </c>
      <c r="AG21" s="130">
        <v>237</v>
      </c>
      <c r="AH21" s="130">
        <v>69</v>
      </c>
      <c r="AI21" s="132">
        <v>17.081159420289854</v>
      </c>
    </row>
    <row r="22" spans="1:35">
      <c r="A22" s="129">
        <v>1987</v>
      </c>
      <c r="B22" s="130" t="s">
        <v>140</v>
      </c>
      <c r="C22" s="130">
        <v>81</v>
      </c>
      <c r="D22" s="130" t="s">
        <v>109</v>
      </c>
      <c r="E22" s="133">
        <v>365</v>
      </c>
      <c r="F22" s="130">
        <v>284</v>
      </c>
      <c r="G22" s="139">
        <v>10.726760563380278</v>
      </c>
      <c r="H22" s="132">
        <v>-5.5237500000000006</v>
      </c>
      <c r="K22" s="129">
        <v>1987</v>
      </c>
      <c r="L22" s="130" t="s">
        <v>192</v>
      </c>
      <c r="M22" s="130">
        <v>95</v>
      </c>
      <c r="N22" s="130" t="s">
        <v>188</v>
      </c>
      <c r="O22" s="130">
        <v>315</v>
      </c>
      <c r="P22" s="167">
        <v>221</v>
      </c>
      <c r="Q22" s="132">
        <v>12.977927927927928</v>
      </c>
      <c r="T22" s="129">
        <v>1987</v>
      </c>
      <c r="U22" s="130" t="s">
        <v>245</v>
      </c>
      <c r="V22" s="130">
        <v>126</v>
      </c>
      <c r="W22" s="130" t="s">
        <v>246</v>
      </c>
      <c r="X22" s="130">
        <v>285</v>
      </c>
      <c r="Y22" s="130">
        <v>159</v>
      </c>
      <c r="Z22" s="132">
        <v>14.990624999999998</v>
      </c>
      <c r="AC22" s="129">
        <v>1987</v>
      </c>
      <c r="AD22" s="130" t="s">
        <v>296</v>
      </c>
      <c r="AE22" s="130">
        <v>160</v>
      </c>
      <c r="AF22" s="130" t="s">
        <v>297</v>
      </c>
      <c r="AG22" s="130">
        <v>259</v>
      </c>
      <c r="AH22" s="130">
        <v>98</v>
      </c>
      <c r="AI22" s="132">
        <v>16.763999999999999</v>
      </c>
    </row>
    <row r="23" spans="1:35">
      <c r="A23" s="129">
        <v>1988</v>
      </c>
      <c r="B23" s="130" t="s">
        <v>108</v>
      </c>
      <c r="C23" s="133">
        <v>1</v>
      </c>
      <c r="D23" s="130" t="s">
        <v>109</v>
      </c>
      <c r="E23" s="133">
        <v>365</v>
      </c>
      <c r="F23" s="133">
        <v>365</v>
      </c>
      <c r="G23" s="139">
        <v>8.361369863013703</v>
      </c>
      <c r="H23" s="132"/>
      <c r="K23" s="129">
        <v>1988</v>
      </c>
      <c r="L23" s="130" t="s">
        <v>190</v>
      </c>
      <c r="M23" s="130">
        <v>94</v>
      </c>
      <c r="N23" s="130" t="s">
        <v>191</v>
      </c>
      <c r="O23" s="159">
        <v>299</v>
      </c>
      <c r="P23" s="167">
        <v>206</v>
      </c>
      <c r="Q23" s="132">
        <v>11.830705394190883</v>
      </c>
      <c r="T23" s="129">
        <v>1988</v>
      </c>
      <c r="U23" s="130" t="s">
        <v>218</v>
      </c>
      <c r="V23" s="130">
        <v>119</v>
      </c>
      <c r="W23" s="130" t="s">
        <v>216</v>
      </c>
      <c r="X23" s="130">
        <v>279</v>
      </c>
      <c r="Y23" s="130">
        <v>160</v>
      </c>
      <c r="Z23" s="132">
        <v>15.532919254658397</v>
      </c>
      <c r="AC23" s="129">
        <v>1988</v>
      </c>
      <c r="AD23" s="130" t="s">
        <v>294</v>
      </c>
      <c r="AE23" s="130">
        <v>166</v>
      </c>
      <c r="AF23" s="130" t="s">
        <v>295</v>
      </c>
      <c r="AG23" s="130">
        <v>248</v>
      </c>
      <c r="AH23" s="130">
        <v>82</v>
      </c>
      <c r="AI23" s="132">
        <v>17.619277108433732</v>
      </c>
    </row>
    <row r="24" spans="1:35">
      <c r="A24" s="129">
        <v>1989</v>
      </c>
      <c r="B24" s="130" t="s">
        <v>139</v>
      </c>
      <c r="C24" s="130">
        <v>18</v>
      </c>
      <c r="D24" s="130" t="s">
        <v>109</v>
      </c>
      <c r="E24" s="133">
        <v>365</v>
      </c>
      <c r="F24" s="162">
        <v>347</v>
      </c>
      <c r="G24" s="139">
        <v>9.2066091954022955</v>
      </c>
      <c r="H24" s="132">
        <v>0.47647058823529387</v>
      </c>
      <c r="K24" s="129">
        <v>1989</v>
      </c>
      <c r="L24" s="130" t="s">
        <v>189</v>
      </c>
      <c r="M24" s="130">
        <v>69</v>
      </c>
      <c r="N24" s="130" t="s">
        <v>178</v>
      </c>
      <c r="O24" s="130">
        <v>307</v>
      </c>
      <c r="P24" s="167">
        <v>239</v>
      </c>
      <c r="Q24" s="132">
        <v>12.746443514644344</v>
      </c>
      <c r="T24" s="129">
        <v>1989</v>
      </c>
      <c r="U24" s="130" t="s">
        <v>243</v>
      </c>
      <c r="V24" s="130">
        <v>111</v>
      </c>
      <c r="W24" s="130" t="s">
        <v>244</v>
      </c>
      <c r="X24" s="130">
        <v>288</v>
      </c>
      <c r="Y24" s="130">
        <v>177</v>
      </c>
      <c r="Z24" s="132">
        <v>13.983707865168537</v>
      </c>
      <c r="AC24" s="129">
        <v>1989</v>
      </c>
      <c r="AD24" s="130" t="s">
        <v>293</v>
      </c>
      <c r="AE24" s="130">
        <v>176</v>
      </c>
      <c r="AF24" s="130" t="s">
        <v>276</v>
      </c>
      <c r="AG24" s="130">
        <v>245</v>
      </c>
      <c r="AH24" s="130">
        <v>69</v>
      </c>
      <c r="AI24" s="132">
        <v>17.138571428571428</v>
      </c>
    </row>
    <row r="25" spans="1:35">
      <c r="A25" s="129">
        <v>1990</v>
      </c>
      <c r="B25" s="130" t="s">
        <v>108</v>
      </c>
      <c r="C25" s="133">
        <v>1</v>
      </c>
      <c r="D25" s="130" t="s">
        <v>138</v>
      </c>
      <c r="E25" s="130">
        <v>345</v>
      </c>
      <c r="F25" s="162">
        <v>344</v>
      </c>
      <c r="G25" s="139">
        <v>9.4339130434782597</v>
      </c>
      <c r="H25" s="132">
        <v>-0.5149999999999999</v>
      </c>
      <c r="K25" s="129">
        <v>1990</v>
      </c>
      <c r="L25" s="130" t="s">
        <v>187</v>
      </c>
      <c r="M25" s="133">
        <v>48</v>
      </c>
      <c r="N25" s="130" t="s">
        <v>188</v>
      </c>
      <c r="O25" s="130">
        <v>316</v>
      </c>
      <c r="P25" s="167">
        <v>269</v>
      </c>
      <c r="Q25" s="132">
        <v>11.563059701492532</v>
      </c>
      <c r="T25" s="129">
        <v>1990</v>
      </c>
      <c r="U25" s="130" t="s">
        <v>237</v>
      </c>
      <c r="V25" s="130">
        <v>120</v>
      </c>
      <c r="W25" s="130" t="s">
        <v>240</v>
      </c>
      <c r="X25" s="130">
        <v>282</v>
      </c>
      <c r="Y25" s="130">
        <v>162</v>
      </c>
      <c r="Z25" s="132">
        <v>14.624539877300615</v>
      </c>
      <c r="AC25" s="129">
        <v>1990</v>
      </c>
      <c r="AD25" s="130" t="s">
        <v>280</v>
      </c>
      <c r="AE25" s="130">
        <v>158</v>
      </c>
      <c r="AF25" s="130" t="s">
        <v>288</v>
      </c>
      <c r="AG25" s="130">
        <v>239</v>
      </c>
      <c r="AH25" s="130">
        <v>81</v>
      </c>
      <c r="AI25" s="132">
        <v>17.192045454545447</v>
      </c>
    </row>
    <row r="26" spans="1:35">
      <c r="A26" s="129">
        <v>1991</v>
      </c>
      <c r="B26" s="130" t="s">
        <v>137</v>
      </c>
      <c r="C26" s="130">
        <v>60</v>
      </c>
      <c r="D26" s="130" t="s">
        <v>132</v>
      </c>
      <c r="E26" s="130">
        <v>335</v>
      </c>
      <c r="F26" s="163">
        <v>275</v>
      </c>
      <c r="G26" s="139">
        <v>10.838768115942024</v>
      </c>
      <c r="H26" s="132">
        <v>-2.7640449438202248</v>
      </c>
      <c r="K26" s="129">
        <v>1991</v>
      </c>
      <c r="L26" s="130" t="s">
        <v>186</v>
      </c>
      <c r="M26" s="130">
        <v>74</v>
      </c>
      <c r="N26" s="130" t="s">
        <v>178</v>
      </c>
      <c r="O26" s="130">
        <v>307</v>
      </c>
      <c r="P26" s="167">
        <v>234</v>
      </c>
      <c r="Q26" s="132">
        <v>12.046153846153842</v>
      </c>
      <c r="T26" s="129">
        <v>1991</v>
      </c>
      <c r="U26" s="130" t="s">
        <v>242</v>
      </c>
      <c r="V26" s="159">
        <v>138</v>
      </c>
      <c r="W26" s="130" t="s">
        <v>238</v>
      </c>
      <c r="X26" s="130">
        <v>276</v>
      </c>
      <c r="Y26" s="130">
        <v>138</v>
      </c>
      <c r="Z26" s="132">
        <v>15.609352517985608</v>
      </c>
      <c r="AC26" s="129">
        <v>1991</v>
      </c>
      <c r="AD26" s="130" t="s">
        <v>292</v>
      </c>
      <c r="AE26" s="130">
        <v>164</v>
      </c>
      <c r="AF26" s="130" t="s">
        <v>291</v>
      </c>
      <c r="AG26" s="130">
        <v>251</v>
      </c>
      <c r="AH26" s="130">
        <v>87</v>
      </c>
      <c r="AI26" s="132">
        <v>17.192045454545447</v>
      </c>
    </row>
    <row r="27" spans="1:35">
      <c r="A27" s="129">
        <v>1992</v>
      </c>
      <c r="B27" s="130" t="s">
        <v>135</v>
      </c>
      <c r="C27" s="130">
        <v>30</v>
      </c>
      <c r="D27" s="130" t="s">
        <v>136</v>
      </c>
      <c r="E27" s="130">
        <v>340</v>
      </c>
      <c r="F27" s="130">
        <v>310</v>
      </c>
      <c r="G27" s="139">
        <v>10.699035369774919</v>
      </c>
      <c r="H27" s="132">
        <v>-1.7333333333333332</v>
      </c>
      <c r="K27" s="129">
        <v>1992</v>
      </c>
      <c r="L27" s="130" t="s">
        <v>164</v>
      </c>
      <c r="M27" s="130">
        <v>84</v>
      </c>
      <c r="N27" s="130" t="s">
        <v>175</v>
      </c>
      <c r="O27" s="130">
        <v>309</v>
      </c>
      <c r="P27" s="167">
        <v>226</v>
      </c>
      <c r="Q27" s="132">
        <v>13.817777777777779</v>
      </c>
      <c r="T27" s="129">
        <v>1992</v>
      </c>
      <c r="U27" s="130" t="s">
        <v>235</v>
      </c>
      <c r="V27" s="130">
        <v>118</v>
      </c>
      <c r="W27" s="130" t="s">
        <v>241</v>
      </c>
      <c r="X27" s="130">
        <v>273</v>
      </c>
      <c r="Y27" s="130">
        <v>155</v>
      </c>
      <c r="Z27" s="132">
        <v>16.987179487179496</v>
      </c>
      <c r="AC27" s="129">
        <v>1992</v>
      </c>
      <c r="AD27" s="130" t="s">
        <v>268</v>
      </c>
      <c r="AE27" s="130">
        <v>150</v>
      </c>
      <c r="AF27" s="130" t="s">
        <v>291</v>
      </c>
      <c r="AG27" s="130">
        <v>251</v>
      </c>
      <c r="AH27" s="130">
        <v>101</v>
      </c>
      <c r="AI27" s="132">
        <v>19.119607843137253</v>
      </c>
    </row>
    <row r="28" spans="1:35">
      <c r="A28" s="129">
        <v>1993</v>
      </c>
      <c r="B28" s="130" t="s">
        <v>122</v>
      </c>
      <c r="C28" s="130">
        <v>67</v>
      </c>
      <c r="D28" s="130" t="s">
        <v>129</v>
      </c>
      <c r="E28" s="159">
        <v>317</v>
      </c>
      <c r="F28" s="159">
        <v>250</v>
      </c>
      <c r="G28" s="139">
        <v>12.141035856573694</v>
      </c>
      <c r="H28" s="132">
        <v>-0.47192982456140309</v>
      </c>
      <c r="K28" s="129">
        <v>1993</v>
      </c>
      <c r="L28" s="130" t="s">
        <v>174</v>
      </c>
      <c r="M28" s="130">
        <v>92</v>
      </c>
      <c r="N28" s="130" t="s">
        <v>185</v>
      </c>
      <c r="O28" s="130">
        <v>301</v>
      </c>
      <c r="P28" s="167">
        <v>210</v>
      </c>
      <c r="Q28" s="132">
        <v>13.814404761904756</v>
      </c>
      <c r="T28" s="129">
        <v>1993</v>
      </c>
      <c r="U28" s="130" t="s">
        <v>239</v>
      </c>
      <c r="V28" s="130">
        <v>113</v>
      </c>
      <c r="W28" s="130" t="s">
        <v>240</v>
      </c>
      <c r="X28" s="130">
        <v>282</v>
      </c>
      <c r="Y28" s="130">
        <v>169</v>
      </c>
      <c r="Z28" s="132">
        <v>15.45735294117646</v>
      </c>
      <c r="AC28" s="129">
        <v>1993</v>
      </c>
      <c r="AD28" s="130" t="s">
        <v>290</v>
      </c>
      <c r="AE28" s="130">
        <v>144</v>
      </c>
      <c r="AF28" s="130" t="s">
        <v>271</v>
      </c>
      <c r="AG28" s="130">
        <v>242</v>
      </c>
      <c r="AH28" s="130">
        <v>98</v>
      </c>
      <c r="AI28" s="132">
        <v>16.698989898989893</v>
      </c>
    </row>
    <row r="29" spans="1:35">
      <c r="A29" s="129">
        <v>1994</v>
      </c>
      <c r="B29" s="130" t="s">
        <v>115</v>
      </c>
      <c r="C29" s="130">
        <v>53</v>
      </c>
      <c r="D29" s="130" t="s">
        <v>109</v>
      </c>
      <c r="E29" s="133">
        <v>365</v>
      </c>
      <c r="F29" s="130">
        <v>312</v>
      </c>
      <c r="G29" s="139">
        <v>10.900638977635776</v>
      </c>
      <c r="H29" s="132">
        <v>0.18990384615384587</v>
      </c>
      <c r="K29" s="129">
        <v>1994</v>
      </c>
      <c r="L29" s="130" t="s">
        <v>119</v>
      </c>
      <c r="M29" s="130">
        <v>71</v>
      </c>
      <c r="N29" s="130" t="s">
        <v>175</v>
      </c>
      <c r="O29" s="130">
        <v>309</v>
      </c>
      <c r="P29" s="167">
        <v>239</v>
      </c>
      <c r="Q29" s="132">
        <v>13.373949579831931</v>
      </c>
      <c r="T29" s="129">
        <v>1994</v>
      </c>
      <c r="U29" s="130" t="s">
        <v>210</v>
      </c>
      <c r="V29" s="130">
        <v>116</v>
      </c>
      <c r="W29" s="130" t="s">
        <v>238</v>
      </c>
      <c r="X29" s="130">
        <v>276</v>
      </c>
      <c r="Y29" s="130">
        <v>160</v>
      </c>
      <c r="Z29" s="132">
        <v>16.672204968944094</v>
      </c>
      <c r="AC29" s="129">
        <v>1994</v>
      </c>
      <c r="AD29" s="130" t="s">
        <v>270</v>
      </c>
      <c r="AE29" s="130">
        <v>152</v>
      </c>
      <c r="AF29" s="130" t="s">
        <v>289</v>
      </c>
      <c r="AG29" s="130">
        <v>258</v>
      </c>
      <c r="AH29" s="130">
        <v>105</v>
      </c>
      <c r="AI29" s="132">
        <v>18.648831775700934</v>
      </c>
    </row>
    <row r="30" spans="1:35">
      <c r="A30" s="129">
        <v>1995</v>
      </c>
      <c r="B30" s="130" t="s">
        <v>133</v>
      </c>
      <c r="C30" s="130">
        <v>23</v>
      </c>
      <c r="D30" s="130" t="s">
        <v>134</v>
      </c>
      <c r="E30" s="130">
        <v>358</v>
      </c>
      <c r="F30" s="162">
        <v>335</v>
      </c>
      <c r="G30" s="139">
        <v>9.361532738095244</v>
      </c>
      <c r="H30" s="132">
        <v>-4.6215517241379303</v>
      </c>
      <c r="K30" s="129">
        <v>1995</v>
      </c>
      <c r="L30" s="130" t="s">
        <v>184</v>
      </c>
      <c r="M30" s="130">
        <v>88</v>
      </c>
      <c r="N30" s="130" t="s">
        <v>165</v>
      </c>
      <c r="O30" s="130">
        <v>306</v>
      </c>
      <c r="P30" s="167">
        <v>219</v>
      </c>
      <c r="Q30" s="132">
        <v>13.426940639269409</v>
      </c>
      <c r="T30" s="129">
        <v>1995</v>
      </c>
      <c r="U30" s="130" t="s">
        <v>237</v>
      </c>
      <c r="V30" s="130">
        <v>120</v>
      </c>
      <c r="W30" s="130" t="s">
        <v>213</v>
      </c>
      <c r="X30" s="130">
        <v>289</v>
      </c>
      <c r="Y30" s="130">
        <v>168</v>
      </c>
      <c r="Z30" s="132">
        <v>15.1935294117647</v>
      </c>
      <c r="AC30" s="129">
        <v>1995</v>
      </c>
      <c r="AD30" s="130" t="s">
        <v>287</v>
      </c>
      <c r="AE30" s="130">
        <v>160</v>
      </c>
      <c r="AF30" s="130" t="s">
        <v>288</v>
      </c>
      <c r="AG30" s="130">
        <v>239</v>
      </c>
      <c r="AH30" s="130">
        <v>79</v>
      </c>
      <c r="AI30" s="132">
        <v>18.260493827160492</v>
      </c>
    </row>
    <row r="31" spans="1:35">
      <c r="A31" s="129">
        <v>1996</v>
      </c>
      <c r="B31" s="130" t="s">
        <v>131</v>
      </c>
      <c r="C31" s="130">
        <v>80</v>
      </c>
      <c r="D31" s="130" t="s">
        <v>132</v>
      </c>
      <c r="E31" s="130">
        <v>336</v>
      </c>
      <c r="F31" s="163">
        <v>256</v>
      </c>
      <c r="G31" s="139">
        <v>11.514007782101164</v>
      </c>
      <c r="H31" s="132">
        <v>-4.9091743119266056</v>
      </c>
      <c r="K31" s="129">
        <v>1996</v>
      </c>
      <c r="L31" s="130" t="s">
        <v>182</v>
      </c>
      <c r="M31" s="130">
        <v>98</v>
      </c>
      <c r="N31" s="130" t="s">
        <v>183</v>
      </c>
      <c r="O31" s="130">
        <v>322</v>
      </c>
      <c r="P31" s="167">
        <v>225</v>
      </c>
      <c r="Q31" s="132">
        <v>13.01333333333333</v>
      </c>
      <c r="T31" s="129">
        <v>1996</v>
      </c>
      <c r="U31" s="130" t="s">
        <v>235</v>
      </c>
      <c r="V31" s="130">
        <v>118</v>
      </c>
      <c r="W31" s="130" t="s">
        <v>236</v>
      </c>
      <c r="X31" s="130">
        <v>286</v>
      </c>
      <c r="Y31" s="130">
        <v>168</v>
      </c>
      <c r="Z31" s="132">
        <v>14.347337278106504</v>
      </c>
      <c r="AC31" s="129">
        <v>1996</v>
      </c>
      <c r="AD31" s="130" t="s">
        <v>286</v>
      </c>
      <c r="AE31" s="130">
        <v>148</v>
      </c>
      <c r="AF31" s="130">
        <v>3.9</v>
      </c>
      <c r="AG31" s="130">
        <v>246</v>
      </c>
      <c r="AH31" s="130">
        <v>98</v>
      </c>
      <c r="AI31" s="132">
        <v>16.402020202020207</v>
      </c>
    </row>
    <row r="32" spans="1:35">
      <c r="A32" s="129">
        <v>1997</v>
      </c>
      <c r="B32" s="130" t="s">
        <v>130</v>
      </c>
      <c r="C32" s="159">
        <v>91</v>
      </c>
      <c r="D32" s="130" t="s">
        <v>109</v>
      </c>
      <c r="E32" s="133">
        <v>365</v>
      </c>
      <c r="F32" s="163">
        <v>274</v>
      </c>
      <c r="G32" s="139">
        <v>10.382636363636367</v>
      </c>
      <c r="H32" s="132">
        <v>-1.3605555555555555</v>
      </c>
      <c r="K32" s="129">
        <v>1997</v>
      </c>
      <c r="L32" s="130" t="s">
        <v>180</v>
      </c>
      <c r="M32" s="130">
        <v>105</v>
      </c>
      <c r="N32" s="130" t="s">
        <v>181</v>
      </c>
      <c r="O32" s="130">
        <v>302</v>
      </c>
      <c r="P32" s="168">
        <v>198</v>
      </c>
      <c r="Q32" s="132">
        <v>13.392171717171717</v>
      </c>
      <c r="T32" s="129">
        <v>1997</v>
      </c>
      <c r="U32" s="130" t="s">
        <v>233</v>
      </c>
      <c r="V32" s="130">
        <v>123</v>
      </c>
      <c r="W32" s="130" t="s">
        <v>234</v>
      </c>
      <c r="X32" s="130">
        <v>271</v>
      </c>
      <c r="Y32" s="130">
        <v>148</v>
      </c>
      <c r="Z32" s="132">
        <v>15.611744966442959</v>
      </c>
      <c r="AC32" s="129">
        <v>1997</v>
      </c>
      <c r="AD32" s="130" t="s">
        <v>286</v>
      </c>
      <c r="AE32" s="130">
        <v>148</v>
      </c>
      <c r="AF32" s="130" t="s">
        <v>282</v>
      </c>
      <c r="AG32" s="130">
        <v>244</v>
      </c>
      <c r="AH32" s="130">
        <v>96</v>
      </c>
      <c r="AI32" s="132">
        <v>16.592525773195881</v>
      </c>
    </row>
    <row r="33" spans="1:35">
      <c r="A33" s="129">
        <v>1998</v>
      </c>
      <c r="B33" s="130" t="s">
        <v>108</v>
      </c>
      <c r="C33" s="133">
        <v>1</v>
      </c>
      <c r="D33" s="130" t="s">
        <v>129</v>
      </c>
      <c r="E33" s="159">
        <v>317</v>
      </c>
      <c r="F33" s="130">
        <v>316</v>
      </c>
      <c r="G33" s="139">
        <v>10.285725552050476</v>
      </c>
      <c r="H33" s="132">
        <v>-2.6026041666666671</v>
      </c>
      <c r="K33" s="129">
        <v>1998</v>
      </c>
      <c r="L33" s="130" t="s">
        <v>173</v>
      </c>
      <c r="M33" s="130">
        <v>85</v>
      </c>
      <c r="N33" s="130" t="s">
        <v>179</v>
      </c>
      <c r="O33" s="130">
        <v>300</v>
      </c>
      <c r="P33" s="167">
        <v>216</v>
      </c>
      <c r="Q33" s="132">
        <v>14.09328703703704</v>
      </c>
      <c r="T33" s="129">
        <v>1998</v>
      </c>
      <c r="U33" s="130" t="s">
        <v>197</v>
      </c>
      <c r="V33" s="130">
        <v>104</v>
      </c>
      <c r="W33" s="130" t="s">
        <v>211</v>
      </c>
      <c r="X33" s="130">
        <v>280</v>
      </c>
      <c r="Y33" s="130">
        <v>176</v>
      </c>
      <c r="Z33" s="132">
        <v>15.15875706214689</v>
      </c>
      <c r="AC33" s="129">
        <v>1998</v>
      </c>
      <c r="AD33" s="130" t="s">
        <v>285</v>
      </c>
      <c r="AE33" s="130">
        <v>143</v>
      </c>
      <c r="AF33" s="130" t="s">
        <v>274</v>
      </c>
      <c r="AG33" s="130">
        <v>246</v>
      </c>
      <c r="AH33" s="130">
        <v>103</v>
      </c>
      <c r="AI33" s="132">
        <v>17.309374999999996</v>
      </c>
    </row>
    <row r="34" spans="1:35">
      <c r="A34" s="129">
        <v>1999</v>
      </c>
      <c r="B34" s="130" t="s">
        <v>128</v>
      </c>
      <c r="C34" s="130">
        <v>70</v>
      </c>
      <c r="D34" s="130" t="s">
        <v>109</v>
      </c>
      <c r="E34" s="133">
        <v>365</v>
      </c>
      <c r="F34" s="130">
        <v>295</v>
      </c>
      <c r="G34" s="139">
        <v>10.97679661016949</v>
      </c>
      <c r="H34" s="132">
        <v>0.7826086956521735</v>
      </c>
      <c r="K34" s="129">
        <v>1999</v>
      </c>
      <c r="L34" s="130" t="s">
        <v>177</v>
      </c>
      <c r="M34" s="130">
        <v>76</v>
      </c>
      <c r="N34" s="130" t="s">
        <v>178</v>
      </c>
      <c r="O34" s="130">
        <v>307</v>
      </c>
      <c r="P34" s="167">
        <v>232</v>
      </c>
      <c r="Q34" s="132">
        <v>12.489305019305021</v>
      </c>
      <c r="T34" s="129">
        <v>1999</v>
      </c>
      <c r="U34" s="130" t="s">
        <v>217</v>
      </c>
      <c r="V34" s="130">
        <v>110</v>
      </c>
      <c r="W34" s="130" t="s">
        <v>232</v>
      </c>
      <c r="X34" s="130">
        <v>284</v>
      </c>
      <c r="Y34" s="130">
        <v>174</v>
      </c>
      <c r="Z34" s="132">
        <v>15.784857142857145</v>
      </c>
      <c r="AC34" s="129">
        <v>1999</v>
      </c>
      <c r="AD34" s="130" t="s">
        <v>277</v>
      </c>
      <c r="AE34" s="130">
        <v>149</v>
      </c>
      <c r="AF34" s="130" t="s">
        <v>284</v>
      </c>
      <c r="AG34" s="133">
        <v>262</v>
      </c>
      <c r="AH34" s="130">
        <v>113</v>
      </c>
      <c r="AI34" s="132">
        <v>17.241008771929828</v>
      </c>
    </row>
    <row r="35" spans="1:35">
      <c r="A35" s="129">
        <v>2000</v>
      </c>
      <c r="B35" s="130" t="s">
        <v>126</v>
      </c>
      <c r="C35" s="130">
        <v>61</v>
      </c>
      <c r="D35" s="130" t="s">
        <v>127</v>
      </c>
      <c r="E35" s="133">
        <v>365</v>
      </c>
      <c r="F35" s="130">
        <v>304</v>
      </c>
      <c r="G35" s="139">
        <v>11.793852459016403</v>
      </c>
      <c r="H35" s="132">
        <v>0.25333333333333358</v>
      </c>
      <c r="K35" s="129">
        <v>2000</v>
      </c>
      <c r="L35" s="130" t="s">
        <v>131</v>
      </c>
      <c r="M35" s="130">
        <v>80</v>
      </c>
      <c r="N35" s="130" t="s">
        <v>176</v>
      </c>
      <c r="O35" s="130">
        <v>334</v>
      </c>
      <c r="P35" s="167">
        <v>255</v>
      </c>
      <c r="Q35" s="132">
        <v>13.782941176470596</v>
      </c>
      <c r="T35" s="129">
        <v>2000</v>
      </c>
      <c r="U35" s="130" t="s">
        <v>166</v>
      </c>
      <c r="V35" s="133">
        <v>100</v>
      </c>
      <c r="W35" s="130" t="s">
        <v>175</v>
      </c>
      <c r="X35" s="133">
        <v>308</v>
      </c>
      <c r="Y35" s="133">
        <v>208</v>
      </c>
      <c r="Z35" s="132">
        <v>15.215789473684213</v>
      </c>
      <c r="AC35" s="129">
        <v>2000</v>
      </c>
      <c r="AD35" s="130" t="s">
        <v>275</v>
      </c>
      <c r="AE35" s="130">
        <v>133</v>
      </c>
      <c r="AF35" s="130" t="s">
        <v>282</v>
      </c>
      <c r="AG35" s="130">
        <v>244</v>
      </c>
      <c r="AH35" s="130">
        <v>111</v>
      </c>
      <c r="AI35" s="132">
        <v>17.147991071428567</v>
      </c>
    </row>
    <row r="36" spans="1:35">
      <c r="A36" s="129">
        <v>2001</v>
      </c>
      <c r="B36" s="130" t="s">
        <v>124</v>
      </c>
      <c r="C36" s="130">
        <v>34</v>
      </c>
      <c r="D36" s="130" t="s">
        <v>125</v>
      </c>
      <c r="E36" s="130">
        <v>327</v>
      </c>
      <c r="F36" s="130">
        <v>293</v>
      </c>
      <c r="G36" s="139">
        <v>10.901870748299318</v>
      </c>
      <c r="H36" s="132">
        <v>-2.14240506329114</v>
      </c>
      <c r="K36" s="129">
        <v>2001</v>
      </c>
      <c r="L36" s="130" t="s">
        <v>140</v>
      </c>
      <c r="M36" s="130">
        <v>81</v>
      </c>
      <c r="N36" s="130" t="s">
        <v>175</v>
      </c>
      <c r="O36" s="130">
        <v>309</v>
      </c>
      <c r="P36" s="167">
        <v>229</v>
      </c>
      <c r="Q36" s="132">
        <v>13.385262008733626</v>
      </c>
      <c r="T36" s="129">
        <v>2001</v>
      </c>
      <c r="U36" s="130" t="s">
        <v>210</v>
      </c>
      <c r="V36" s="130">
        <v>116</v>
      </c>
      <c r="W36" s="130" t="s">
        <v>231</v>
      </c>
      <c r="X36" s="130">
        <v>294</v>
      </c>
      <c r="Y36" s="130">
        <v>175</v>
      </c>
      <c r="Z36" s="132">
        <v>15.395530726256982</v>
      </c>
      <c r="AC36" s="129">
        <v>2001</v>
      </c>
      <c r="AD36" s="130" t="s">
        <v>283</v>
      </c>
      <c r="AE36" s="130">
        <v>170</v>
      </c>
      <c r="AF36" s="130" t="s">
        <v>276</v>
      </c>
      <c r="AG36" s="130">
        <v>245</v>
      </c>
      <c r="AH36" s="130">
        <v>75</v>
      </c>
      <c r="AI36" s="132">
        <v>18.0828947368421</v>
      </c>
    </row>
    <row r="37" spans="1:35">
      <c r="A37" s="129">
        <v>2002</v>
      </c>
      <c r="B37" s="130" t="s">
        <v>123</v>
      </c>
      <c r="C37" s="130">
        <v>21</v>
      </c>
      <c r="D37" s="130" t="s">
        <v>117</v>
      </c>
      <c r="E37" s="130">
        <v>339</v>
      </c>
      <c r="F37" s="130">
        <v>318</v>
      </c>
      <c r="G37" s="139">
        <v>11.316927899686522</v>
      </c>
      <c r="H37" s="132">
        <v>-4.8902173913043496</v>
      </c>
      <c r="K37" s="129">
        <v>2002</v>
      </c>
      <c r="L37" s="130" t="s">
        <v>119</v>
      </c>
      <c r="M37" s="130">
        <v>71</v>
      </c>
      <c r="N37" s="130" t="s">
        <v>167</v>
      </c>
      <c r="O37" s="130">
        <v>324</v>
      </c>
      <c r="P37" s="167">
        <v>254</v>
      </c>
      <c r="Q37" s="132">
        <v>12.850688976377953</v>
      </c>
      <c r="T37" s="129">
        <v>2002</v>
      </c>
      <c r="U37" s="130" t="s">
        <v>227</v>
      </c>
      <c r="V37" s="130">
        <v>112</v>
      </c>
      <c r="W37" s="130" t="s">
        <v>230</v>
      </c>
      <c r="X37" s="130">
        <v>270</v>
      </c>
      <c r="Y37" s="130">
        <v>158</v>
      </c>
      <c r="Z37" s="132">
        <v>16.78883647798742</v>
      </c>
      <c r="AC37" s="129">
        <v>2002</v>
      </c>
      <c r="AD37" s="130" t="s">
        <v>281</v>
      </c>
      <c r="AE37" s="133">
        <v>129</v>
      </c>
      <c r="AF37" s="130" t="s">
        <v>282</v>
      </c>
      <c r="AG37" s="130">
        <v>244</v>
      </c>
      <c r="AH37" s="130">
        <v>116</v>
      </c>
      <c r="AI37" s="132">
        <v>18.154741379310348</v>
      </c>
    </row>
    <row r="38" spans="1:35">
      <c r="A38" s="129">
        <v>2003</v>
      </c>
      <c r="B38" s="130" t="s">
        <v>122</v>
      </c>
      <c r="C38" s="130">
        <v>67</v>
      </c>
      <c r="D38" s="130" t="s">
        <v>109</v>
      </c>
      <c r="E38" s="133">
        <v>365</v>
      </c>
      <c r="F38" s="130">
        <v>298</v>
      </c>
      <c r="G38" s="139">
        <v>11.185451505016703</v>
      </c>
      <c r="H38" s="132">
        <v>-3.2962121212121214</v>
      </c>
      <c r="K38" s="129">
        <v>2003</v>
      </c>
      <c r="L38" s="130" t="s">
        <v>174</v>
      </c>
      <c r="M38" s="130">
        <v>92</v>
      </c>
      <c r="N38" s="130" t="s">
        <v>163</v>
      </c>
      <c r="O38" s="130">
        <v>326</v>
      </c>
      <c r="P38" s="167">
        <v>235</v>
      </c>
      <c r="Q38" s="132">
        <v>13.31797872340424</v>
      </c>
      <c r="T38" s="129">
        <v>2003</v>
      </c>
      <c r="U38" s="130" t="s">
        <v>210</v>
      </c>
      <c r="V38" s="130">
        <v>116</v>
      </c>
      <c r="W38" s="130" t="s">
        <v>225</v>
      </c>
      <c r="X38" s="130">
        <v>272</v>
      </c>
      <c r="Y38" s="130">
        <v>156</v>
      </c>
      <c r="Z38" s="132">
        <v>17.335031847133745</v>
      </c>
      <c r="AC38" s="129">
        <v>2003</v>
      </c>
      <c r="AD38" s="130" t="s">
        <v>275</v>
      </c>
      <c r="AE38" s="130">
        <v>133</v>
      </c>
      <c r="AF38" s="130" t="s">
        <v>272</v>
      </c>
      <c r="AG38" s="130">
        <v>249</v>
      </c>
      <c r="AH38" s="130">
        <v>116</v>
      </c>
      <c r="AI38" s="132">
        <v>18.086752136752139</v>
      </c>
    </row>
    <row r="39" spans="1:35">
      <c r="A39" s="129">
        <v>2004</v>
      </c>
      <c r="B39" s="130" t="s">
        <v>121</v>
      </c>
      <c r="C39" s="130">
        <v>42</v>
      </c>
      <c r="D39" s="130" t="s">
        <v>109</v>
      </c>
      <c r="E39" s="133">
        <v>365</v>
      </c>
      <c r="F39" s="130">
        <v>323</v>
      </c>
      <c r="G39" s="139">
        <v>9.7493827160493876</v>
      </c>
      <c r="H39" s="132">
        <v>-1.4244047619047617</v>
      </c>
      <c r="K39" s="129">
        <v>2004</v>
      </c>
      <c r="L39" s="130" t="s">
        <v>173</v>
      </c>
      <c r="M39" s="130">
        <v>85</v>
      </c>
      <c r="N39" s="130" t="s">
        <v>159</v>
      </c>
      <c r="O39" s="130">
        <v>314</v>
      </c>
      <c r="P39" s="167">
        <v>230</v>
      </c>
      <c r="Q39" s="132">
        <v>13.349891304347828</v>
      </c>
      <c r="T39" s="129">
        <v>2004</v>
      </c>
      <c r="U39" s="130" t="s">
        <v>222</v>
      </c>
      <c r="V39" s="130">
        <v>114</v>
      </c>
      <c r="W39" s="130" t="s">
        <v>229</v>
      </c>
      <c r="X39" s="130">
        <v>292</v>
      </c>
      <c r="Y39" s="130">
        <v>183</v>
      </c>
      <c r="Z39" s="132">
        <v>14.678631284916193</v>
      </c>
      <c r="AC39" s="129">
        <v>2004</v>
      </c>
      <c r="AD39" s="130" t="s">
        <v>280</v>
      </c>
      <c r="AE39" s="130">
        <v>157</v>
      </c>
      <c r="AF39" s="130" t="s">
        <v>274</v>
      </c>
      <c r="AG39" s="130">
        <v>246</v>
      </c>
      <c r="AH39" s="130">
        <v>88</v>
      </c>
      <c r="AI39" s="132">
        <v>17.543055555555547</v>
      </c>
    </row>
    <row r="40" spans="1:35">
      <c r="A40" s="129">
        <v>2005</v>
      </c>
      <c r="B40" s="130" t="s">
        <v>119</v>
      </c>
      <c r="C40" s="130">
        <v>71</v>
      </c>
      <c r="D40" s="130" t="s">
        <v>120</v>
      </c>
      <c r="E40" s="130">
        <v>341</v>
      </c>
      <c r="F40" s="163">
        <v>270</v>
      </c>
      <c r="G40" s="139">
        <v>11.528782287822878</v>
      </c>
      <c r="H40" s="132">
        <v>-2.2162234042553188</v>
      </c>
      <c r="K40" s="129">
        <v>2005</v>
      </c>
      <c r="L40" s="130" t="s">
        <v>171</v>
      </c>
      <c r="M40" s="130">
        <v>90</v>
      </c>
      <c r="N40" s="130" t="s">
        <v>172</v>
      </c>
      <c r="O40" s="130">
        <v>309</v>
      </c>
      <c r="P40" s="167">
        <v>220</v>
      </c>
      <c r="Q40" s="132">
        <v>13.649431818181821</v>
      </c>
      <c r="T40" s="129">
        <v>2005</v>
      </c>
      <c r="U40" s="130" t="s">
        <v>227</v>
      </c>
      <c r="V40" s="130">
        <v>112</v>
      </c>
      <c r="W40" s="130" t="s">
        <v>228</v>
      </c>
      <c r="X40" s="130">
        <v>281</v>
      </c>
      <c r="Y40" s="130">
        <v>183</v>
      </c>
      <c r="Z40" s="132">
        <v>15.204264705882357</v>
      </c>
      <c r="AC40" s="129">
        <v>2005</v>
      </c>
      <c r="AD40" s="130" t="s">
        <v>277</v>
      </c>
      <c r="AE40" s="130">
        <v>149</v>
      </c>
      <c r="AF40" s="130" t="s">
        <v>279</v>
      </c>
      <c r="AG40" s="130">
        <v>241</v>
      </c>
      <c r="AH40" s="130">
        <v>88</v>
      </c>
      <c r="AI40" s="132">
        <v>17.15994623655914</v>
      </c>
    </row>
    <row r="41" spans="1:35">
      <c r="A41" s="129">
        <v>2006</v>
      </c>
      <c r="B41" s="130" t="s">
        <v>118</v>
      </c>
      <c r="C41" s="130">
        <v>68</v>
      </c>
      <c r="D41" s="130" t="s">
        <v>109</v>
      </c>
      <c r="E41" s="133">
        <v>365</v>
      </c>
      <c r="F41" s="130">
        <v>297</v>
      </c>
      <c r="G41" s="139">
        <v>11.71082214765101</v>
      </c>
      <c r="H41" s="132">
        <v>-4.7558823529411782</v>
      </c>
      <c r="K41" s="129">
        <v>2006</v>
      </c>
      <c r="L41" s="130" t="s">
        <v>130</v>
      </c>
      <c r="M41" s="130">
        <v>91</v>
      </c>
      <c r="N41" s="130" t="s">
        <v>132</v>
      </c>
      <c r="O41" s="133">
        <v>335</v>
      </c>
      <c r="P41" s="167">
        <v>245</v>
      </c>
      <c r="Q41" s="132">
        <v>13.673061224489803</v>
      </c>
      <c r="T41" s="129">
        <v>2006</v>
      </c>
      <c r="U41" s="130" t="s">
        <v>222</v>
      </c>
      <c r="V41" s="130">
        <v>114</v>
      </c>
      <c r="W41" s="130" t="s">
        <v>226</v>
      </c>
      <c r="X41" s="130">
        <v>296</v>
      </c>
      <c r="Y41" s="130">
        <v>173</v>
      </c>
      <c r="Z41" s="132">
        <v>15.985057471264366</v>
      </c>
      <c r="AC41" s="129">
        <v>2006</v>
      </c>
      <c r="AD41" s="130" t="s">
        <v>277</v>
      </c>
      <c r="AE41" s="130">
        <v>149</v>
      </c>
      <c r="AF41" s="130" t="s">
        <v>278</v>
      </c>
      <c r="AG41" s="130">
        <v>255</v>
      </c>
      <c r="AH41" s="130">
        <v>106</v>
      </c>
      <c r="AI41" s="132">
        <v>17.660280373831775</v>
      </c>
    </row>
    <row r="42" spans="1:35">
      <c r="A42" s="129">
        <v>2007</v>
      </c>
      <c r="B42" s="130" t="s">
        <v>108</v>
      </c>
      <c r="C42" s="133">
        <v>1</v>
      </c>
      <c r="D42" s="130" t="s">
        <v>117</v>
      </c>
      <c r="E42" s="133">
        <v>365</v>
      </c>
      <c r="F42" s="162">
        <v>339</v>
      </c>
      <c r="G42" s="139">
        <v>10.544764011799421</v>
      </c>
      <c r="H42" s="132">
        <v>-2.171153846153846</v>
      </c>
      <c r="K42" s="129">
        <v>2007</v>
      </c>
      <c r="L42" s="130" t="s">
        <v>151</v>
      </c>
      <c r="M42" s="130">
        <v>75</v>
      </c>
      <c r="N42" s="130" t="s">
        <v>170</v>
      </c>
      <c r="O42" s="130">
        <v>302</v>
      </c>
      <c r="P42" s="167">
        <v>228</v>
      </c>
      <c r="Q42" s="132">
        <v>14.696531100478479</v>
      </c>
      <c r="T42" s="129">
        <v>2007</v>
      </c>
      <c r="U42" s="130" t="s">
        <v>224</v>
      </c>
      <c r="V42" s="130">
        <v>108</v>
      </c>
      <c r="W42" s="130" t="s">
        <v>225</v>
      </c>
      <c r="X42" s="130">
        <v>272</v>
      </c>
      <c r="Y42" s="130">
        <v>164</v>
      </c>
      <c r="Z42" s="132">
        <v>16.619242424242437</v>
      </c>
      <c r="AC42" s="129">
        <v>2007</v>
      </c>
      <c r="AD42" s="130" t="s">
        <v>275</v>
      </c>
      <c r="AE42" s="130">
        <v>133</v>
      </c>
      <c r="AF42" s="130" t="s">
        <v>276</v>
      </c>
      <c r="AG42" s="130">
        <v>245</v>
      </c>
      <c r="AH42" s="130">
        <v>112</v>
      </c>
      <c r="AI42" s="132">
        <v>18.982300884955752</v>
      </c>
    </row>
    <row r="43" spans="1:35">
      <c r="A43" s="129">
        <v>2008</v>
      </c>
      <c r="B43" s="130" t="s">
        <v>108</v>
      </c>
      <c r="C43" s="133">
        <v>1</v>
      </c>
      <c r="D43" s="130" t="s">
        <v>116</v>
      </c>
      <c r="E43" s="133">
        <v>366</v>
      </c>
      <c r="F43" s="133">
        <v>365</v>
      </c>
      <c r="G43" s="139">
        <v>9.6999999999999993</v>
      </c>
      <c r="H43" s="132"/>
      <c r="K43" s="129">
        <v>2008</v>
      </c>
      <c r="L43" s="130" t="s">
        <v>168</v>
      </c>
      <c r="M43" s="130">
        <v>84</v>
      </c>
      <c r="N43" s="130" t="s">
        <v>169</v>
      </c>
      <c r="O43" s="130">
        <v>330</v>
      </c>
      <c r="P43" s="167">
        <v>247</v>
      </c>
      <c r="Q43" s="132">
        <v>13.123684210526312</v>
      </c>
      <c r="T43" s="129">
        <v>2008</v>
      </c>
      <c r="U43" s="130" t="s">
        <v>222</v>
      </c>
      <c r="V43" s="130">
        <v>115</v>
      </c>
      <c r="W43" s="130" t="s">
        <v>223</v>
      </c>
      <c r="X43" s="130">
        <v>287</v>
      </c>
      <c r="Y43" s="130">
        <v>172</v>
      </c>
      <c r="Z43" s="132">
        <v>15.54855491329479</v>
      </c>
      <c r="AC43" s="129">
        <v>2008</v>
      </c>
      <c r="AD43" s="130" t="s">
        <v>273</v>
      </c>
      <c r="AE43" s="130">
        <v>146</v>
      </c>
      <c r="AF43" s="130" t="s">
        <v>274</v>
      </c>
      <c r="AG43" s="130">
        <v>247</v>
      </c>
      <c r="AH43" s="130">
        <v>101</v>
      </c>
      <c r="AI43" s="132">
        <v>18.379166666666663</v>
      </c>
    </row>
    <row r="44" spans="1:35">
      <c r="A44" s="129">
        <v>2009</v>
      </c>
      <c r="B44" s="130" t="s">
        <v>115</v>
      </c>
      <c r="C44" s="130">
        <v>53</v>
      </c>
      <c r="D44" s="130" t="s">
        <v>109</v>
      </c>
      <c r="E44" s="133">
        <v>365</v>
      </c>
      <c r="F44" s="130">
        <v>312</v>
      </c>
      <c r="G44" s="139">
        <v>10.634234257446151</v>
      </c>
      <c r="H44" s="132">
        <v>-2.3072890818858549</v>
      </c>
      <c r="K44" s="129">
        <v>2009</v>
      </c>
      <c r="L44" s="130" t="s">
        <v>168</v>
      </c>
      <c r="M44" s="130">
        <v>83</v>
      </c>
      <c r="N44" s="130" t="s">
        <v>163</v>
      </c>
      <c r="O44" s="130">
        <v>326</v>
      </c>
      <c r="P44" s="167">
        <v>244</v>
      </c>
      <c r="Q44" s="132">
        <v>13.2</v>
      </c>
      <c r="T44" s="129">
        <v>2009</v>
      </c>
      <c r="U44" s="130" t="s">
        <v>220</v>
      </c>
      <c r="V44" s="130">
        <v>101</v>
      </c>
      <c r="W44" s="130" t="s">
        <v>221</v>
      </c>
      <c r="X44" s="130">
        <v>277</v>
      </c>
      <c r="Y44" s="130">
        <v>176</v>
      </c>
      <c r="Z44" s="132">
        <v>15.793562874251498</v>
      </c>
      <c r="AC44" s="129">
        <v>2009</v>
      </c>
      <c r="AD44" s="130" t="s">
        <v>280</v>
      </c>
      <c r="AE44" s="130">
        <v>157</v>
      </c>
      <c r="AF44" s="130" t="s">
        <v>272</v>
      </c>
      <c r="AG44" s="130">
        <v>249</v>
      </c>
      <c r="AH44" s="130">
        <v>92</v>
      </c>
      <c r="AI44" s="132">
        <v>18.107526881720432</v>
      </c>
    </row>
    <row r="45" spans="1:35">
      <c r="A45" s="129">
        <v>2010</v>
      </c>
      <c r="B45" s="130" t="s">
        <v>113</v>
      </c>
      <c r="C45" s="130">
        <v>51</v>
      </c>
      <c r="D45" s="130" t="s">
        <v>114</v>
      </c>
      <c r="E45" s="130">
        <v>338</v>
      </c>
      <c r="F45" s="130">
        <v>287</v>
      </c>
      <c r="G45" s="139">
        <v>10.971093749999993</v>
      </c>
      <c r="H45" s="132">
        <v>-3.9964285714285719</v>
      </c>
      <c r="K45" s="129">
        <v>2010</v>
      </c>
      <c r="L45" s="130" t="s">
        <v>166</v>
      </c>
      <c r="M45" s="130">
        <v>100</v>
      </c>
      <c r="N45" s="130" t="s">
        <v>167</v>
      </c>
      <c r="O45" s="130">
        <v>324</v>
      </c>
      <c r="P45" s="167">
        <v>225</v>
      </c>
      <c r="Q45" s="132">
        <v>13.284666666666658</v>
      </c>
      <c r="T45" s="129">
        <v>2010</v>
      </c>
      <c r="U45" s="130" t="s">
        <v>218</v>
      </c>
      <c r="V45" s="130">
        <v>119</v>
      </c>
      <c r="W45" s="130" t="s">
        <v>219</v>
      </c>
      <c r="X45" s="159">
        <v>267</v>
      </c>
      <c r="Y45" s="130">
        <v>148</v>
      </c>
      <c r="Z45" s="132">
        <v>16.007718120805361</v>
      </c>
      <c r="AC45" s="129">
        <v>2010</v>
      </c>
      <c r="AD45" s="130" t="s">
        <v>270</v>
      </c>
      <c r="AE45" s="130">
        <v>152</v>
      </c>
      <c r="AF45" s="130" t="s">
        <v>271</v>
      </c>
      <c r="AG45" s="130">
        <v>242</v>
      </c>
      <c r="AH45" s="130">
        <v>90</v>
      </c>
      <c r="AI45" s="132">
        <v>18.527439024390237</v>
      </c>
    </row>
    <row r="46" spans="1:35">
      <c r="A46" s="129">
        <v>2011</v>
      </c>
      <c r="B46" s="130" t="s">
        <v>137</v>
      </c>
      <c r="C46" s="130">
        <v>60</v>
      </c>
      <c r="D46" s="130" t="s">
        <v>109</v>
      </c>
      <c r="E46" s="133">
        <v>365</v>
      </c>
      <c r="F46" s="130">
        <v>305</v>
      </c>
      <c r="G46" s="139">
        <v>10.6</v>
      </c>
      <c r="H46" s="132">
        <v>-1.6322033898305082</v>
      </c>
      <c r="K46" s="129">
        <v>2011</v>
      </c>
      <c r="L46" s="130" t="s">
        <v>164</v>
      </c>
      <c r="M46" s="130">
        <v>84</v>
      </c>
      <c r="N46" s="130" t="s">
        <v>165</v>
      </c>
      <c r="O46" s="130">
        <v>306</v>
      </c>
      <c r="P46" s="167">
        <v>223</v>
      </c>
      <c r="Q46" s="132">
        <v>13.607152466367715</v>
      </c>
      <c r="T46" s="129">
        <v>2011</v>
      </c>
      <c r="U46" s="130" t="s">
        <v>217</v>
      </c>
      <c r="V46" s="130">
        <v>110</v>
      </c>
      <c r="W46" s="130" t="s">
        <v>216</v>
      </c>
      <c r="X46" s="130">
        <v>279</v>
      </c>
      <c r="Y46" s="130">
        <v>169</v>
      </c>
      <c r="Z46" s="132">
        <v>15.587029411764707</v>
      </c>
      <c r="AC46" s="129">
        <v>2011</v>
      </c>
      <c r="AD46" s="130" t="s">
        <v>268</v>
      </c>
      <c r="AE46" s="130">
        <v>150</v>
      </c>
      <c r="AF46" s="130" t="s">
        <v>269</v>
      </c>
      <c r="AG46" s="130">
        <v>253</v>
      </c>
      <c r="AH46" s="130">
        <v>103</v>
      </c>
      <c r="AI46" s="132">
        <v>17.5425</v>
      </c>
    </row>
    <row r="47" spans="1:35">
      <c r="A47" s="129">
        <v>2012</v>
      </c>
      <c r="B47" s="130" t="s">
        <v>111</v>
      </c>
      <c r="C47" s="130">
        <v>63</v>
      </c>
      <c r="D47" s="130" t="s">
        <v>112</v>
      </c>
      <c r="E47" s="130">
        <v>347</v>
      </c>
      <c r="F47" s="130">
        <v>285</v>
      </c>
      <c r="G47" s="139">
        <v>12.057280701754381</v>
      </c>
      <c r="H47" s="132">
        <v>-1.9734375</v>
      </c>
      <c r="K47" s="129">
        <v>2012</v>
      </c>
      <c r="L47" s="130" t="s">
        <v>158</v>
      </c>
      <c r="M47" s="130">
        <v>79</v>
      </c>
      <c r="N47" s="130" t="s">
        <v>163</v>
      </c>
      <c r="O47" s="130">
        <v>326</v>
      </c>
      <c r="P47" s="167">
        <v>248</v>
      </c>
      <c r="Q47" s="132">
        <v>13.659374999999994</v>
      </c>
      <c r="T47" s="129">
        <v>2012</v>
      </c>
      <c r="U47" s="130" t="s">
        <v>198</v>
      </c>
      <c r="V47" s="130">
        <v>106</v>
      </c>
      <c r="W47" s="130" t="s">
        <v>216</v>
      </c>
      <c r="X47" s="130">
        <v>279</v>
      </c>
      <c r="Y47" s="130">
        <v>174</v>
      </c>
      <c r="Z47" s="132">
        <v>16.615660919540225</v>
      </c>
      <c r="AC47" s="129">
        <v>2012</v>
      </c>
      <c r="AD47" s="130" t="s">
        <v>266</v>
      </c>
      <c r="AE47" s="130">
        <v>135</v>
      </c>
      <c r="AF47" s="130" t="s">
        <v>267</v>
      </c>
      <c r="AG47" s="130">
        <v>252</v>
      </c>
      <c r="AH47" s="133">
        <v>118</v>
      </c>
      <c r="AI47" s="132">
        <v>17.950423728813558</v>
      </c>
    </row>
    <row r="48" spans="1:35">
      <c r="A48" s="129">
        <v>2013</v>
      </c>
      <c r="B48" s="130" t="s">
        <v>110</v>
      </c>
      <c r="C48" s="130">
        <v>86</v>
      </c>
      <c r="D48" s="130" t="s">
        <v>109</v>
      </c>
      <c r="E48" s="133">
        <v>365</v>
      </c>
      <c r="F48" s="130">
        <v>280</v>
      </c>
      <c r="G48" s="139">
        <v>11.654107142857132</v>
      </c>
      <c r="H48" s="132">
        <v>-1.2358823529411767</v>
      </c>
      <c r="K48" s="129">
        <v>2013</v>
      </c>
      <c r="L48" s="130" t="s">
        <v>161</v>
      </c>
      <c r="M48" s="130">
        <v>92</v>
      </c>
      <c r="N48" s="130" t="s">
        <v>162</v>
      </c>
      <c r="O48" s="130">
        <v>320</v>
      </c>
      <c r="P48" s="167">
        <v>229</v>
      </c>
      <c r="Q48" s="132">
        <v>13.774999999999991</v>
      </c>
      <c r="T48" s="129">
        <v>2013</v>
      </c>
      <c r="U48" s="130" t="s">
        <v>214</v>
      </c>
      <c r="V48" s="130">
        <v>112</v>
      </c>
      <c r="W48" s="130" t="s">
        <v>215</v>
      </c>
      <c r="X48" s="130">
        <v>293</v>
      </c>
      <c r="Y48" s="130">
        <v>181</v>
      </c>
      <c r="Z48" s="132">
        <v>15.22307692307691</v>
      </c>
      <c r="AC48" s="129">
        <v>2013</v>
      </c>
      <c r="AD48" s="130" t="s">
        <v>264</v>
      </c>
      <c r="AE48" s="130">
        <v>147</v>
      </c>
      <c r="AF48" s="130" t="s">
        <v>265</v>
      </c>
      <c r="AG48" s="130">
        <v>242</v>
      </c>
      <c r="AH48" s="130">
        <v>95</v>
      </c>
      <c r="AI48" s="132">
        <v>17.941406250000004</v>
      </c>
    </row>
    <row r="49" spans="1:35">
      <c r="A49" s="129">
        <v>2014</v>
      </c>
      <c r="B49" s="130" t="s">
        <v>108</v>
      </c>
      <c r="C49" s="133">
        <v>1</v>
      </c>
      <c r="D49" s="130" t="s">
        <v>109</v>
      </c>
      <c r="E49" s="133">
        <v>365</v>
      </c>
      <c r="F49" s="133">
        <v>365</v>
      </c>
      <c r="G49" s="139">
        <v>9.9</v>
      </c>
      <c r="H49" s="132"/>
      <c r="K49" s="129">
        <v>2014</v>
      </c>
      <c r="L49" s="130" t="s">
        <v>144</v>
      </c>
      <c r="M49" s="130">
        <v>58</v>
      </c>
      <c r="N49" s="130" t="s">
        <v>160</v>
      </c>
      <c r="O49" s="130">
        <v>331</v>
      </c>
      <c r="P49" s="165">
        <v>274</v>
      </c>
      <c r="Q49" s="132">
        <v>12.580200729927004</v>
      </c>
      <c r="T49" s="129">
        <v>2014</v>
      </c>
      <c r="U49" s="130" t="s">
        <v>212</v>
      </c>
      <c r="V49" s="130">
        <v>109</v>
      </c>
      <c r="W49" s="130" t="s">
        <v>213</v>
      </c>
      <c r="X49" s="130">
        <v>289</v>
      </c>
      <c r="Y49" s="130">
        <v>180</v>
      </c>
      <c r="Z49" s="132">
        <v>15.342955801104976</v>
      </c>
      <c r="AC49" s="129">
        <v>2014</v>
      </c>
      <c r="AD49" s="130" t="s">
        <v>262</v>
      </c>
      <c r="AE49" s="130">
        <v>146</v>
      </c>
      <c r="AF49" s="130" t="s">
        <v>263</v>
      </c>
      <c r="AG49" s="130">
        <v>247</v>
      </c>
      <c r="AH49" s="130">
        <v>101</v>
      </c>
      <c r="AI49" s="132">
        <v>16.878186274509812</v>
      </c>
    </row>
    <row r="50" spans="1:35" ht="13.5" thickBot="1">
      <c r="A50" s="135">
        <v>2015</v>
      </c>
      <c r="B50" s="136" t="s">
        <v>108</v>
      </c>
      <c r="C50" s="141">
        <v>1</v>
      </c>
      <c r="D50" s="136" t="s">
        <v>109</v>
      </c>
      <c r="E50" s="141">
        <v>365</v>
      </c>
      <c r="F50" s="141">
        <v>365</v>
      </c>
      <c r="G50" s="142">
        <v>9.7980136986301378</v>
      </c>
      <c r="H50" s="137"/>
      <c r="K50" s="135">
        <v>2015</v>
      </c>
      <c r="L50" s="136" t="s">
        <v>158</v>
      </c>
      <c r="M50" s="136">
        <v>79</v>
      </c>
      <c r="N50" s="136" t="s">
        <v>159</v>
      </c>
      <c r="O50" s="136">
        <v>314</v>
      </c>
      <c r="P50" s="169">
        <v>236</v>
      </c>
      <c r="Q50" s="137">
        <v>13.789936440677966</v>
      </c>
      <c r="T50" s="135">
        <v>2015</v>
      </c>
      <c r="U50" s="136" t="s">
        <v>210</v>
      </c>
      <c r="V50" s="136">
        <v>116</v>
      </c>
      <c r="W50" s="136" t="s">
        <v>211</v>
      </c>
      <c r="X50" s="136">
        <v>280</v>
      </c>
      <c r="Y50" s="136">
        <v>164</v>
      </c>
      <c r="Z50" s="137">
        <v>16.789545454545454</v>
      </c>
      <c r="AC50" s="135">
        <v>2015</v>
      </c>
      <c r="AD50" s="136" t="s">
        <v>260</v>
      </c>
      <c r="AE50" s="136">
        <v>153</v>
      </c>
      <c r="AF50" s="136" t="s">
        <v>261</v>
      </c>
      <c r="AG50" s="136">
        <v>256</v>
      </c>
      <c r="AH50" s="136">
        <v>103</v>
      </c>
      <c r="AI50" s="137">
        <v>18.910576923076924</v>
      </c>
    </row>
    <row r="51" spans="1:35">
      <c r="G51" s="122"/>
      <c r="H51" s="122"/>
      <c r="Q51" s="122"/>
      <c r="Z51" s="122"/>
      <c r="AC51" s="120"/>
      <c r="AD51" s="120"/>
      <c r="AE51" s="120"/>
      <c r="AF51" s="120"/>
      <c r="AG51" s="120"/>
      <c r="AH51" s="120"/>
      <c r="AI51" s="122"/>
    </row>
    <row r="52" spans="1:35">
      <c r="A52" s="120" t="s">
        <v>313</v>
      </c>
      <c r="F52" s="120">
        <f>COUNTIF(F11:F50,"&gt;334")</f>
        <v>8</v>
      </c>
      <c r="P52" s="120">
        <f>COUNTIF(P11:P50,"&gt;246")</f>
        <v>7</v>
      </c>
      <c r="Y52" s="120">
        <f>COUNTIF(Y11:Y50,"&gt;179")</f>
        <v>5</v>
      </c>
      <c r="AH52">
        <f>COUNTIF(AH11:AH50,"&gt;110")</f>
        <v>7</v>
      </c>
      <c r="AI52" s="1"/>
    </row>
    <row r="53" spans="1:35">
      <c r="A53" s="120" t="s">
        <v>314</v>
      </c>
      <c r="F53" s="120">
        <f>COUNTIF(F11:F50,"&lt;276")</f>
        <v>7</v>
      </c>
      <c r="P53" s="120">
        <f>COUNTIF(P11:P50,"&lt;216")</f>
        <v>4</v>
      </c>
      <c r="Y53" s="120">
        <f>COUNTIF(Y11:Y50,"&lt;153")</f>
        <v>5</v>
      </c>
      <c r="AH53">
        <f>COUNTIF(AH11:AH50,"&lt;74")</f>
        <v>7</v>
      </c>
    </row>
  </sheetData>
  <sortState ref="AK12:AL51">
    <sortCondition ref="AK12:AK51"/>
  </sortState>
  <conditionalFormatting sqref="F11:F50">
    <cfRule type="cellIs" dxfId="18" priority="19" operator="greaterThanOrEqual">
      <formula>$F$8</formula>
    </cfRule>
    <cfRule type="cellIs" dxfId="17" priority="18" operator="lessThanOrEqual">
      <formula>$F$9</formula>
    </cfRule>
  </conditionalFormatting>
  <conditionalFormatting sqref="P11:P50">
    <cfRule type="cellIs" dxfId="16" priority="17" operator="greaterThanOrEqual">
      <formula>$P$8</formula>
    </cfRule>
    <cfRule type="cellIs" dxfId="15" priority="16" operator="lessThanOrEqual">
      <formula>$P$9</formula>
    </cfRule>
  </conditionalFormatting>
  <conditionalFormatting sqref="Y11:Y50">
    <cfRule type="cellIs" dxfId="14" priority="15" operator="greaterThanOrEqual">
      <formula>$Y$8</formula>
    </cfRule>
    <cfRule type="cellIs" dxfId="13" priority="14" operator="lessThanOrEqual">
      <formula>$Y$9</formula>
    </cfRule>
    <cfRule type="cellIs" dxfId="12" priority="11" operator="lessThanOrEqual">
      <formula>$Y$9</formula>
    </cfRule>
  </conditionalFormatting>
  <conditionalFormatting sqref="AH11:AH50">
    <cfRule type="cellIs" dxfId="11" priority="13" operator="greaterThanOrEqual">
      <formula>$AH$8</formula>
    </cfRule>
    <cfRule type="cellIs" dxfId="10" priority="12" operator="lessThanOrEqual">
      <formula>$AH$9</formula>
    </cfRule>
  </conditionalFormatting>
  <conditionalFormatting sqref="Z11:Z50">
    <cfRule type="cellIs" dxfId="9" priority="10" operator="equal">
      <formula>$Z$5</formula>
    </cfRule>
    <cfRule type="cellIs" dxfId="8" priority="9" operator="equal">
      <formula>$Z$6</formula>
    </cfRule>
  </conditionalFormatting>
  <conditionalFormatting sqref="AI11:AI50">
    <cfRule type="cellIs" dxfId="7" priority="8" operator="equal">
      <formula>$AI$5</formula>
    </cfRule>
    <cfRule type="cellIs" dxfId="6" priority="7" operator="equal">
      <formula>$AI$6</formula>
    </cfRule>
  </conditionalFormatting>
  <conditionalFormatting sqref="Q11:Q50">
    <cfRule type="cellIs" dxfId="5" priority="6" operator="equal">
      <formula>$Q$5</formula>
    </cfRule>
    <cfRule type="cellIs" dxfId="4" priority="5" operator="equal">
      <formula>$Q$6</formula>
    </cfRule>
  </conditionalFormatting>
  <conditionalFormatting sqref="H11:H50">
    <cfRule type="cellIs" dxfId="3" priority="4" operator="equal">
      <formula>$H$5</formula>
    </cfRule>
    <cfRule type="cellIs" dxfId="2" priority="3" operator="equal">
      <formula>$H$6</formula>
    </cfRule>
  </conditionalFormatting>
  <conditionalFormatting sqref="G11:G50">
    <cfRule type="cellIs" dxfId="1" priority="2" operator="equal">
      <formula>$G$5</formula>
    </cfRule>
    <cfRule type="cellIs" dxfId="0" priority="1" operator="equal">
      <formula>$G$6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44"/>
  <sheetViews>
    <sheetView topLeftCell="Q1" workbookViewId="0">
      <selection activeCell="AJ1" sqref="AJ1:AN43"/>
    </sheetView>
  </sheetViews>
  <sheetFormatPr defaultRowHeight="12.75"/>
  <cols>
    <col min="12" max="12" width="9.140625" style="1"/>
    <col min="16" max="16" width="9.140625" style="1"/>
  </cols>
  <sheetData>
    <row r="1" spans="1:40">
      <c r="A1" t="s">
        <v>3</v>
      </c>
      <c r="F1" t="s">
        <v>332</v>
      </c>
      <c r="K1" t="s">
        <v>24</v>
      </c>
      <c r="O1" t="s">
        <v>333</v>
      </c>
      <c r="S1" t="s">
        <v>334</v>
      </c>
      <c r="Y1" t="s">
        <v>335</v>
      </c>
      <c r="AD1" t="s">
        <v>336</v>
      </c>
      <c r="AE1" t="s">
        <v>45</v>
      </c>
      <c r="AJ1" t="s">
        <v>337</v>
      </c>
      <c r="AK1" t="s">
        <v>45</v>
      </c>
    </row>
    <row r="2" spans="1:40">
      <c r="A2" t="s">
        <v>22</v>
      </c>
      <c r="F2" t="s">
        <v>331</v>
      </c>
      <c r="K2" t="s">
        <v>23</v>
      </c>
      <c r="O2" t="s">
        <v>25</v>
      </c>
      <c r="S2" t="s">
        <v>26</v>
      </c>
      <c r="Y2" t="s">
        <v>31</v>
      </c>
    </row>
    <row r="3" spans="1:40">
      <c r="A3" s="42" t="s">
        <v>0</v>
      </c>
      <c r="B3" s="42" t="s">
        <v>54</v>
      </c>
      <c r="C3" s="42" t="s">
        <v>2</v>
      </c>
      <c r="D3" s="42" t="s">
        <v>51</v>
      </c>
      <c r="E3" s="42"/>
      <c r="F3" s="42" t="s">
        <v>0</v>
      </c>
      <c r="G3" s="42" t="s">
        <v>54</v>
      </c>
      <c r="H3" s="42" t="s">
        <v>2</v>
      </c>
      <c r="I3" s="42" t="s">
        <v>51</v>
      </c>
      <c r="J3" s="42"/>
      <c r="K3" s="42" t="s">
        <v>0</v>
      </c>
      <c r="L3" s="43" t="s">
        <v>29</v>
      </c>
      <c r="M3" s="42" t="s">
        <v>2</v>
      </c>
      <c r="N3" s="42"/>
      <c r="O3" s="42" t="s">
        <v>0</v>
      </c>
      <c r="P3" s="43" t="s">
        <v>1</v>
      </c>
      <c r="Q3" s="42" t="s">
        <v>2</v>
      </c>
      <c r="R3" s="42"/>
      <c r="S3" s="42" t="s">
        <v>0</v>
      </c>
      <c r="T3" s="42" t="s">
        <v>30</v>
      </c>
      <c r="U3" s="42" t="s">
        <v>63</v>
      </c>
      <c r="V3" s="42" t="s">
        <v>2</v>
      </c>
      <c r="W3" s="42" t="s">
        <v>52</v>
      </c>
      <c r="X3" s="42"/>
      <c r="Y3" s="42"/>
      <c r="Z3" s="42" t="s">
        <v>44</v>
      </c>
      <c r="AA3" s="42" t="s">
        <v>2</v>
      </c>
      <c r="AB3" t="s">
        <v>53</v>
      </c>
      <c r="AC3" s="42"/>
      <c r="AD3" s="42"/>
      <c r="AE3" s="42" t="s">
        <v>46</v>
      </c>
      <c r="AF3" s="42" t="s">
        <v>47</v>
      </c>
      <c r="AG3" s="42" t="s">
        <v>48</v>
      </c>
      <c r="AH3" s="42" t="s">
        <v>49</v>
      </c>
      <c r="AI3" s="42"/>
      <c r="AK3" s="42" t="s">
        <v>327</v>
      </c>
      <c r="AL3" s="42" t="s">
        <v>328</v>
      </c>
      <c r="AM3" s="42" t="s">
        <v>329</v>
      </c>
      <c r="AN3" s="42" t="s">
        <v>330</v>
      </c>
    </row>
    <row r="4" spans="1:40">
      <c r="A4">
        <v>1976</v>
      </c>
      <c r="B4" s="1">
        <v>7.5531670992460747</v>
      </c>
      <c r="C4">
        <v>8.3000000000000007</v>
      </c>
      <c r="D4" s="1">
        <v>7.8</v>
      </c>
      <c r="F4">
        <v>1976</v>
      </c>
      <c r="G4" s="1">
        <v>13.159032258064515</v>
      </c>
      <c r="H4">
        <v>14.4</v>
      </c>
      <c r="I4" s="1">
        <v>14</v>
      </c>
      <c r="K4">
        <v>1976</v>
      </c>
      <c r="L4" s="1">
        <v>12.166385799035966</v>
      </c>
      <c r="M4">
        <v>13.1</v>
      </c>
      <c r="O4" t="s">
        <v>0</v>
      </c>
      <c r="P4" s="1" t="s">
        <v>11</v>
      </c>
      <c r="S4" t="s">
        <v>0</v>
      </c>
      <c r="T4" t="s">
        <v>14</v>
      </c>
      <c r="Y4" t="s">
        <v>32</v>
      </c>
      <c r="Z4" s="1">
        <v>7.6954803397072595</v>
      </c>
      <c r="AA4">
        <v>8.3000000000000007</v>
      </c>
      <c r="AB4">
        <v>7.8</v>
      </c>
      <c r="AD4">
        <v>1976</v>
      </c>
      <c r="AE4">
        <v>150</v>
      </c>
      <c r="AF4" s="108">
        <v>40</v>
      </c>
      <c r="AG4" s="108">
        <v>138</v>
      </c>
      <c r="AH4">
        <v>33</v>
      </c>
      <c r="AJ4">
        <v>1976</v>
      </c>
      <c r="AK4">
        <v>26</v>
      </c>
      <c r="AL4">
        <v>3</v>
      </c>
      <c r="AM4">
        <v>42</v>
      </c>
      <c r="AN4">
        <v>8</v>
      </c>
    </row>
    <row r="5" spans="1:40">
      <c r="A5">
        <v>1977</v>
      </c>
      <c r="B5" s="1">
        <v>8.335703405017922</v>
      </c>
      <c r="C5">
        <v>8.3000000000000007</v>
      </c>
      <c r="D5">
        <v>7.8</v>
      </c>
      <c r="F5">
        <v>1977</v>
      </c>
      <c r="G5" s="1">
        <v>13.10274193548387</v>
      </c>
      <c r="H5">
        <v>14.4</v>
      </c>
      <c r="I5">
        <v>14</v>
      </c>
      <c r="K5">
        <v>1977</v>
      </c>
      <c r="L5" s="1">
        <v>12.687740015360982</v>
      </c>
      <c r="M5">
        <v>13.1</v>
      </c>
      <c r="O5">
        <v>1976</v>
      </c>
      <c r="P5" s="1">
        <v>1.014314979606971</v>
      </c>
      <c r="Q5">
        <v>2</v>
      </c>
      <c r="S5">
        <v>1976</v>
      </c>
      <c r="T5">
        <v>757.40000000000009</v>
      </c>
      <c r="U5">
        <v>71</v>
      </c>
      <c r="V5">
        <v>821.5</v>
      </c>
      <c r="W5">
        <v>881</v>
      </c>
      <c r="Y5" t="s">
        <v>33</v>
      </c>
      <c r="Z5" s="1">
        <v>8.2345615895969058</v>
      </c>
      <c r="AA5">
        <v>8.3000000000000007</v>
      </c>
      <c r="AB5">
        <v>7.8</v>
      </c>
      <c r="AD5">
        <v>1977</v>
      </c>
      <c r="AE5">
        <v>123</v>
      </c>
      <c r="AF5" s="108">
        <v>27</v>
      </c>
      <c r="AG5" s="108">
        <v>138</v>
      </c>
      <c r="AH5" s="108">
        <v>33</v>
      </c>
      <c r="AJ5">
        <v>1977</v>
      </c>
      <c r="AK5">
        <v>28</v>
      </c>
      <c r="AL5">
        <v>0</v>
      </c>
      <c r="AM5">
        <v>42</v>
      </c>
      <c r="AN5">
        <v>8</v>
      </c>
    </row>
    <row r="6" spans="1:40">
      <c r="A6">
        <v>1978</v>
      </c>
      <c r="B6" s="1">
        <v>7.1343349974398365</v>
      </c>
      <c r="C6">
        <v>8.3000000000000007</v>
      </c>
      <c r="D6">
        <v>7.8</v>
      </c>
      <c r="F6">
        <v>1978</v>
      </c>
      <c r="G6" s="1">
        <v>12.199408602150536</v>
      </c>
      <c r="H6">
        <v>14.4</v>
      </c>
      <c r="I6">
        <v>14</v>
      </c>
      <c r="K6">
        <v>1978</v>
      </c>
      <c r="L6" s="1">
        <v>11.542149897593445</v>
      </c>
      <c r="M6">
        <v>13.1</v>
      </c>
      <c r="O6">
        <v>1977</v>
      </c>
      <c r="P6" s="1">
        <v>2.5464400921658985</v>
      </c>
      <c r="Q6">
        <v>2</v>
      </c>
      <c r="S6">
        <v>1977</v>
      </c>
      <c r="T6">
        <v>1104.1000000000001</v>
      </c>
      <c r="U6">
        <v>59.2</v>
      </c>
      <c r="V6">
        <v>821.5</v>
      </c>
      <c r="W6">
        <v>881</v>
      </c>
      <c r="Y6" t="s">
        <v>34</v>
      </c>
      <c r="Z6" s="1">
        <v>8.3796207416309123</v>
      </c>
      <c r="AA6">
        <v>8.3000000000000007</v>
      </c>
      <c r="AB6">
        <v>7.8</v>
      </c>
      <c r="AD6">
        <v>1978</v>
      </c>
      <c r="AE6">
        <v>134</v>
      </c>
      <c r="AF6" s="108">
        <v>33</v>
      </c>
      <c r="AG6" s="108">
        <v>138</v>
      </c>
      <c r="AH6" s="108">
        <v>33</v>
      </c>
      <c r="AJ6">
        <v>1978</v>
      </c>
      <c r="AK6">
        <v>17</v>
      </c>
      <c r="AL6">
        <v>0</v>
      </c>
      <c r="AM6">
        <v>42</v>
      </c>
      <c r="AN6">
        <v>8</v>
      </c>
    </row>
    <row r="7" spans="1:40">
      <c r="A7">
        <v>1979</v>
      </c>
      <c r="B7" s="1">
        <v>7.8408333333333333</v>
      </c>
      <c r="C7">
        <v>8.3000000000000007</v>
      </c>
      <c r="D7">
        <v>7.8</v>
      </c>
      <c r="F7">
        <v>1979</v>
      </c>
      <c r="G7" s="1">
        <v>13.718978494623657</v>
      </c>
      <c r="H7">
        <v>14.4</v>
      </c>
      <c r="I7">
        <v>14</v>
      </c>
      <c r="K7">
        <v>1979</v>
      </c>
      <c r="L7" s="1">
        <v>12.331239759344596</v>
      </c>
      <c r="M7">
        <v>13.1</v>
      </c>
      <c r="O7">
        <v>1978</v>
      </c>
      <c r="P7" s="1">
        <v>1.4522561443932407</v>
      </c>
      <c r="Q7">
        <v>2</v>
      </c>
      <c r="S7">
        <v>1978</v>
      </c>
      <c r="T7">
        <v>745.80000000000018</v>
      </c>
      <c r="U7">
        <v>34.5</v>
      </c>
      <c r="V7">
        <v>821.5</v>
      </c>
      <c r="W7">
        <v>881</v>
      </c>
      <c r="Y7" t="s">
        <v>35</v>
      </c>
      <c r="Z7" s="1">
        <v>9.0068922981001798</v>
      </c>
      <c r="AA7">
        <v>8.3000000000000007</v>
      </c>
      <c r="AB7">
        <v>7.8</v>
      </c>
      <c r="AD7">
        <v>1979</v>
      </c>
      <c r="AE7">
        <v>147</v>
      </c>
      <c r="AF7" s="108">
        <v>28</v>
      </c>
      <c r="AG7" s="108">
        <v>138</v>
      </c>
      <c r="AH7" s="108">
        <v>33</v>
      </c>
      <c r="AJ7">
        <v>1979</v>
      </c>
      <c r="AK7">
        <v>34</v>
      </c>
      <c r="AL7">
        <v>0</v>
      </c>
      <c r="AM7">
        <v>42</v>
      </c>
      <c r="AN7">
        <v>8</v>
      </c>
    </row>
    <row r="8" spans="1:40">
      <c r="A8">
        <v>1980</v>
      </c>
      <c r="B8" s="1">
        <v>6.6180864540847866</v>
      </c>
      <c r="C8">
        <v>8.3000000000000007</v>
      </c>
      <c r="D8">
        <v>7.8</v>
      </c>
      <c r="F8">
        <v>1980</v>
      </c>
      <c r="G8" s="1">
        <v>12.232168458781365</v>
      </c>
      <c r="H8">
        <v>14.4</v>
      </c>
      <c r="I8">
        <v>14</v>
      </c>
      <c r="K8">
        <v>1980</v>
      </c>
      <c r="L8" s="1">
        <v>10.835644141638857</v>
      </c>
      <c r="M8">
        <v>13.1</v>
      </c>
      <c r="O8">
        <v>1979</v>
      </c>
      <c r="P8" s="1">
        <v>1.4734555811571932</v>
      </c>
      <c r="Q8">
        <v>2</v>
      </c>
      <c r="S8">
        <v>1979</v>
      </c>
      <c r="T8">
        <v>824.4</v>
      </c>
      <c r="U8">
        <v>35.200000000000003</v>
      </c>
      <c r="V8">
        <v>821.5</v>
      </c>
      <c r="W8">
        <v>881</v>
      </c>
      <c r="Z8" s="1"/>
      <c r="AD8">
        <v>1980</v>
      </c>
      <c r="AE8">
        <v>167</v>
      </c>
      <c r="AF8" s="108">
        <v>45</v>
      </c>
      <c r="AG8" s="108">
        <v>138</v>
      </c>
      <c r="AH8" s="108">
        <v>33</v>
      </c>
      <c r="AJ8">
        <v>1980</v>
      </c>
      <c r="AK8">
        <v>11</v>
      </c>
      <c r="AL8">
        <v>2</v>
      </c>
      <c r="AM8">
        <v>42</v>
      </c>
      <c r="AN8">
        <v>8</v>
      </c>
    </row>
    <row r="9" spans="1:40">
      <c r="A9">
        <v>1981</v>
      </c>
      <c r="B9" s="1">
        <v>8.0067479518689186</v>
      </c>
      <c r="C9">
        <v>8.3000000000000007</v>
      </c>
      <c r="D9">
        <v>7.8</v>
      </c>
      <c r="F9">
        <v>1981</v>
      </c>
      <c r="G9" s="1">
        <v>14.141469534050179</v>
      </c>
      <c r="H9">
        <v>14.4</v>
      </c>
      <c r="I9">
        <v>14</v>
      </c>
      <c r="K9">
        <v>1981</v>
      </c>
      <c r="L9" s="1">
        <v>12.350396825396826</v>
      </c>
      <c r="M9">
        <v>13.1</v>
      </c>
      <c r="O9">
        <v>1980</v>
      </c>
      <c r="P9" s="1">
        <v>0.766671301446051</v>
      </c>
      <c r="Q9">
        <v>2</v>
      </c>
      <c r="S9">
        <v>1980</v>
      </c>
      <c r="T9">
        <v>807.19999999999993</v>
      </c>
      <c r="U9">
        <v>45.4</v>
      </c>
      <c r="V9">
        <v>821.5</v>
      </c>
      <c r="W9">
        <v>881</v>
      </c>
      <c r="Y9" t="s">
        <v>36</v>
      </c>
      <c r="Z9" s="1">
        <v>7.4964250578243909</v>
      </c>
      <c r="AA9">
        <v>8.3000000000000007</v>
      </c>
      <c r="AB9">
        <v>7.8</v>
      </c>
      <c r="AD9">
        <v>1981</v>
      </c>
      <c r="AE9">
        <v>152</v>
      </c>
      <c r="AF9" s="108">
        <v>46</v>
      </c>
      <c r="AG9" s="108">
        <v>138</v>
      </c>
      <c r="AH9" s="108">
        <v>33</v>
      </c>
      <c r="AJ9">
        <v>1981</v>
      </c>
      <c r="AK9">
        <v>31</v>
      </c>
      <c r="AL9">
        <v>1</v>
      </c>
      <c r="AM9">
        <v>42</v>
      </c>
      <c r="AN9">
        <v>8</v>
      </c>
    </row>
    <row r="10" spans="1:40">
      <c r="A10">
        <v>1982</v>
      </c>
      <c r="B10" s="1">
        <v>8.2192805939580129</v>
      </c>
      <c r="C10">
        <v>8.3000000000000007</v>
      </c>
      <c r="D10">
        <v>7.8</v>
      </c>
      <c r="F10">
        <v>1982</v>
      </c>
      <c r="G10" s="1">
        <v>14.255035842293905</v>
      </c>
      <c r="H10">
        <v>14.4</v>
      </c>
      <c r="I10">
        <v>14</v>
      </c>
      <c r="K10">
        <v>1982</v>
      </c>
      <c r="L10" s="1">
        <v>13.011818996415771</v>
      </c>
      <c r="M10">
        <v>13.1</v>
      </c>
      <c r="O10">
        <v>1981</v>
      </c>
      <c r="P10" s="1">
        <v>1.4419975678443417</v>
      </c>
      <c r="Q10">
        <v>2</v>
      </c>
      <c r="S10">
        <v>1981</v>
      </c>
      <c r="T10">
        <v>915.1</v>
      </c>
      <c r="U10">
        <v>38.9</v>
      </c>
      <c r="V10">
        <v>821.5</v>
      </c>
      <c r="W10">
        <v>881</v>
      </c>
      <c r="Y10" t="s">
        <v>37</v>
      </c>
      <c r="Z10" s="1">
        <v>7.8945356215901255</v>
      </c>
      <c r="AA10">
        <v>8.3000000000000007</v>
      </c>
      <c r="AB10">
        <v>7.8</v>
      </c>
      <c r="AD10">
        <v>1982</v>
      </c>
      <c r="AE10">
        <v>149</v>
      </c>
      <c r="AF10" s="108">
        <v>34</v>
      </c>
      <c r="AG10" s="108">
        <v>138</v>
      </c>
      <c r="AH10" s="108">
        <v>33</v>
      </c>
      <c r="AJ10">
        <v>1982</v>
      </c>
      <c r="AK10">
        <v>39</v>
      </c>
      <c r="AL10">
        <v>2</v>
      </c>
      <c r="AM10">
        <v>42</v>
      </c>
      <c r="AN10">
        <v>8</v>
      </c>
    </row>
    <row r="11" spans="1:40">
      <c r="A11">
        <v>1983</v>
      </c>
      <c r="B11" s="1">
        <v>8.8654121863799293</v>
      </c>
      <c r="C11">
        <v>8.3000000000000007</v>
      </c>
      <c r="D11">
        <v>7.8</v>
      </c>
      <c r="F11">
        <v>1983</v>
      </c>
      <c r="G11" s="1">
        <v>15.293781362007172</v>
      </c>
      <c r="H11">
        <v>14.4</v>
      </c>
      <c r="I11">
        <v>14</v>
      </c>
      <c r="K11">
        <v>1983</v>
      </c>
      <c r="L11" s="1">
        <v>13.618592549923195</v>
      </c>
      <c r="M11">
        <v>13.1</v>
      </c>
      <c r="O11">
        <v>1982</v>
      </c>
      <c r="P11" s="1">
        <v>1.7263588069636453</v>
      </c>
      <c r="Q11">
        <v>2</v>
      </c>
      <c r="S11">
        <v>1982</v>
      </c>
      <c r="T11">
        <v>703.19999999999993</v>
      </c>
      <c r="U11">
        <v>68</v>
      </c>
      <c r="V11">
        <v>821.5</v>
      </c>
      <c r="W11">
        <v>881</v>
      </c>
      <c r="Y11" t="s">
        <v>38</v>
      </c>
      <c r="Z11" s="1">
        <v>8.0837643987146208</v>
      </c>
      <c r="AA11">
        <v>8.3000000000000007</v>
      </c>
      <c r="AB11">
        <v>7.8</v>
      </c>
      <c r="AD11">
        <v>1983</v>
      </c>
      <c r="AE11">
        <v>123</v>
      </c>
      <c r="AF11" s="108">
        <v>29</v>
      </c>
      <c r="AG11" s="108">
        <v>138</v>
      </c>
      <c r="AH11" s="108">
        <v>33</v>
      </c>
      <c r="AJ11">
        <v>1983</v>
      </c>
      <c r="AK11">
        <v>54</v>
      </c>
      <c r="AL11">
        <v>5</v>
      </c>
      <c r="AM11">
        <v>42</v>
      </c>
      <c r="AN11">
        <v>8</v>
      </c>
    </row>
    <row r="12" spans="1:40">
      <c r="A12">
        <v>1984</v>
      </c>
      <c r="B12" s="1">
        <v>7.5999054505005548</v>
      </c>
      <c r="C12">
        <v>8.3000000000000007</v>
      </c>
      <c r="D12">
        <v>7.8</v>
      </c>
      <c r="F12">
        <v>1984</v>
      </c>
      <c r="G12" s="1">
        <v>13.100842293906808</v>
      </c>
      <c r="H12">
        <v>14.4</v>
      </c>
      <c r="I12">
        <v>14</v>
      </c>
      <c r="K12">
        <v>1984</v>
      </c>
      <c r="L12" s="1">
        <v>11.979323322209863</v>
      </c>
      <c r="M12">
        <v>13.1</v>
      </c>
      <c r="O12">
        <v>1983</v>
      </c>
      <c r="P12" s="1">
        <v>2.2023220686123897</v>
      </c>
      <c r="Q12">
        <v>2</v>
      </c>
      <c r="S12">
        <v>1983</v>
      </c>
      <c r="T12">
        <v>664.69999999999993</v>
      </c>
      <c r="U12">
        <v>30.3</v>
      </c>
      <c r="V12">
        <v>821.5</v>
      </c>
      <c r="W12">
        <v>881</v>
      </c>
      <c r="Y12" t="s">
        <v>39</v>
      </c>
      <c r="Z12" s="1">
        <v>8.3853587804791907</v>
      </c>
      <c r="AA12">
        <v>8.3000000000000007</v>
      </c>
      <c r="AB12">
        <v>7.8</v>
      </c>
      <c r="AD12">
        <v>1984</v>
      </c>
      <c r="AE12">
        <v>152</v>
      </c>
      <c r="AF12" s="108">
        <v>29</v>
      </c>
      <c r="AG12" s="108">
        <v>138</v>
      </c>
      <c r="AH12" s="108">
        <v>33</v>
      </c>
      <c r="AJ12">
        <v>1984</v>
      </c>
      <c r="AK12">
        <v>19</v>
      </c>
      <c r="AL12">
        <v>4</v>
      </c>
      <c r="AM12">
        <v>42</v>
      </c>
      <c r="AN12">
        <v>8</v>
      </c>
    </row>
    <row r="13" spans="1:40">
      <c r="A13">
        <v>1985</v>
      </c>
      <c r="B13" s="1">
        <v>6.7813319252432152</v>
      </c>
      <c r="C13">
        <v>8.3000000000000007</v>
      </c>
      <c r="D13">
        <v>7.8</v>
      </c>
      <c r="F13">
        <v>1985</v>
      </c>
      <c r="G13" s="1">
        <v>13.747258064516126</v>
      </c>
      <c r="H13">
        <v>14.4</v>
      </c>
      <c r="I13">
        <v>14</v>
      </c>
      <c r="K13">
        <v>1985</v>
      </c>
      <c r="L13" s="1">
        <v>11.532418714797744</v>
      </c>
      <c r="M13">
        <v>13.1</v>
      </c>
      <c r="O13">
        <v>1984</v>
      </c>
      <c r="P13" s="1">
        <v>1.0432010876282287</v>
      </c>
      <c r="Q13">
        <v>2</v>
      </c>
      <c r="S13">
        <v>1984</v>
      </c>
      <c r="T13">
        <v>729.2</v>
      </c>
      <c r="U13">
        <v>36.700000000000003</v>
      </c>
      <c r="V13">
        <v>821.5</v>
      </c>
      <c r="W13">
        <v>881</v>
      </c>
      <c r="Y13" t="s">
        <v>40</v>
      </c>
      <c r="Z13" s="1">
        <v>8.2881166443755845</v>
      </c>
      <c r="AA13">
        <v>8.3000000000000007</v>
      </c>
      <c r="AB13">
        <v>7.8</v>
      </c>
      <c r="AD13">
        <v>1985</v>
      </c>
      <c r="AE13">
        <v>142</v>
      </c>
      <c r="AF13" s="108">
        <v>54</v>
      </c>
      <c r="AG13" s="108">
        <v>138</v>
      </c>
      <c r="AH13" s="108">
        <v>33</v>
      </c>
      <c r="AJ13">
        <v>1985</v>
      </c>
      <c r="AK13">
        <v>34</v>
      </c>
      <c r="AL13">
        <v>4</v>
      </c>
      <c r="AM13">
        <v>42</v>
      </c>
      <c r="AN13">
        <v>8</v>
      </c>
    </row>
    <row r="14" spans="1:40">
      <c r="A14">
        <v>1986</v>
      </c>
      <c r="B14" s="1">
        <v>7.3622151817716324</v>
      </c>
      <c r="C14">
        <v>8.3000000000000007</v>
      </c>
      <c r="D14">
        <v>7.8</v>
      </c>
      <c r="F14">
        <v>1986</v>
      </c>
      <c r="G14" s="1">
        <v>14.088494623655913</v>
      </c>
      <c r="H14">
        <v>14.4</v>
      </c>
      <c r="I14">
        <v>14</v>
      </c>
      <c r="K14">
        <v>1986</v>
      </c>
      <c r="L14" s="1">
        <v>12.15603238607271</v>
      </c>
      <c r="M14">
        <v>13.1</v>
      </c>
      <c r="O14">
        <v>1985</v>
      </c>
      <c r="P14" s="1">
        <v>0.47222958269329213</v>
      </c>
      <c r="Q14">
        <v>2</v>
      </c>
      <c r="S14">
        <v>1985</v>
      </c>
      <c r="T14">
        <v>891.80000000000007</v>
      </c>
      <c r="U14">
        <v>51.6</v>
      </c>
      <c r="V14">
        <v>821.5</v>
      </c>
      <c r="W14">
        <v>881</v>
      </c>
      <c r="Y14" t="s">
        <v>41</v>
      </c>
      <c r="Z14" s="1">
        <v>8.4711248388862401</v>
      </c>
      <c r="AA14">
        <v>8.3000000000000007</v>
      </c>
      <c r="AB14">
        <v>7.8</v>
      </c>
      <c r="AD14">
        <v>1986</v>
      </c>
      <c r="AE14">
        <v>148</v>
      </c>
      <c r="AF14" s="108">
        <v>51</v>
      </c>
      <c r="AG14" s="108">
        <v>138</v>
      </c>
      <c r="AH14" s="108">
        <v>33</v>
      </c>
      <c r="AJ14">
        <v>1986</v>
      </c>
      <c r="AK14">
        <v>36</v>
      </c>
      <c r="AL14">
        <v>1</v>
      </c>
      <c r="AM14">
        <v>42</v>
      </c>
      <c r="AN14">
        <v>8</v>
      </c>
    </row>
    <row r="15" spans="1:40">
      <c r="A15">
        <v>1987</v>
      </c>
      <c r="B15" s="1">
        <v>7.1267876344086014</v>
      </c>
      <c r="C15">
        <v>8.3000000000000007</v>
      </c>
      <c r="D15">
        <v>7.8</v>
      </c>
      <c r="F15">
        <v>1987</v>
      </c>
      <c r="G15" s="1">
        <v>13.967562724014336</v>
      </c>
      <c r="H15">
        <v>14.4</v>
      </c>
      <c r="I15">
        <v>14</v>
      </c>
      <c r="K15">
        <v>1987</v>
      </c>
      <c r="L15" s="1">
        <v>11.526664106502816</v>
      </c>
      <c r="M15">
        <v>13.1</v>
      </c>
      <c r="O15">
        <v>1986</v>
      </c>
      <c r="P15" s="1">
        <v>1.0661379928315409</v>
      </c>
      <c r="Q15">
        <v>2</v>
      </c>
      <c r="S15">
        <v>1986</v>
      </c>
      <c r="T15">
        <v>730.90000000000009</v>
      </c>
      <c r="U15">
        <v>42</v>
      </c>
      <c r="V15">
        <v>821.5</v>
      </c>
      <c r="W15">
        <v>881</v>
      </c>
      <c r="Y15" t="s">
        <v>42</v>
      </c>
      <c r="Z15" s="1">
        <v>9.0068922981001798</v>
      </c>
      <c r="AA15">
        <v>8.3000000000000007</v>
      </c>
      <c r="AB15">
        <v>7.8</v>
      </c>
      <c r="AD15">
        <v>1987</v>
      </c>
      <c r="AE15">
        <v>135</v>
      </c>
      <c r="AF15" s="108">
        <v>50</v>
      </c>
      <c r="AG15" s="108">
        <v>138</v>
      </c>
      <c r="AH15" s="108">
        <v>33</v>
      </c>
      <c r="AJ15">
        <v>1987</v>
      </c>
      <c r="AK15">
        <v>31</v>
      </c>
      <c r="AL15">
        <v>2</v>
      </c>
      <c r="AM15">
        <v>42</v>
      </c>
      <c r="AN15">
        <v>8</v>
      </c>
    </row>
    <row r="16" spans="1:40">
      <c r="A16">
        <v>1988</v>
      </c>
      <c r="B16" s="1">
        <v>8.3034680509207757</v>
      </c>
      <c r="C16">
        <v>8.3000000000000007</v>
      </c>
      <c r="D16">
        <v>7.8</v>
      </c>
      <c r="F16">
        <v>1988</v>
      </c>
      <c r="G16" s="1">
        <v>14.3071146953405</v>
      </c>
      <c r="H16">
        <v>14.4</v>
      </c>
      <c r="I16">
        <v>14</v>
      </c>
      <c r="K16">
        <v>1988</v>
      </c>
      <c r="L16" s="1">
        <v>12.94150692127055</v>
      </c>
      <c r="M16">
        <v>13.1</v>
      </c>
      <c r="O16">
        <v>1987</v>
      </c>
      <c r="P16" s="1">
        <v>0.83578084997439828</v>
      </c>
      <c r="Q16">
        <v>2</v>
      </c>
      <c r="S16">
        <v>1987</v>
      </c>
      <c r="T16">
        <v>911.8</v>
      </c>
      <c r="U16">
        <v>59</v>
      </c>
      <c r="V16">
        <v>821.5</v>
      </c>
      <c r="W16">
        <v>881</v>
      </c>
      <c r="Y16" t="s">
        <v>43</v>
      </c>
      <c r="Z16" s="1">
        <v>9.1404270505588219</v>
      </c>
      <c r="AA16">
        <v>8.3000000000000007</v>
      </c>
      <c r="AB16">
        <v>7.8</v>
      </c>
      <c r="AD16">
        <v>1988</v>
      </c>
      <c r="AE16">
        <v>158</v>
      </c>
      <c r="AF16" s="108">
        <v>15</v>
      </c>
      <c r="AG16" s="108">
        <v>138</v>
      </c>
      <c r="AH16" s="108">
        <v>33</v>
      </c>
      <c r="AJ16">
        <v>1988</v>
      </c>
      <c r="AK16">
        <v>36</v>
      </c>
      <c r="AL16">
        <v>7</v>
      </c>
      <c r="AM16">
        <v>42</v>
      </c>
      <c r="AN16">
        <v>8</v>
      </c>
    </row>
    <row r="17" spans="1:40">
      <c r="A17">
        <v>1989</v>
      </c>
      <c r="B17" s="1">
        <v>8.7624347158218132</v>
      </c>
      <c r="C17">
        <v>8.3000000000000007</v>
      </c>
      <c r="D17">
        <v>7.8</v>
      </c>
      <c r="F17">
        <v>1989</v>
      </c>
      <c r="G17" s="1">
        <v>13.972921146953405</v>
      </c>
      <c r="H17">
        <v>14.4</v>
      </c>
      <c r="I17">
        <v>14</v>
      </c>
      <c r="K17">
        <v>1989</v>
      </c>
      <c r="L17" s="1">
        <v>13.635718381976448</v>
      </c>
      <c r="M17">
        <v>13.1</v>
      </c>
      <c r="O17">
        <v>1988</v>
      </c>
      <c r="P17" s="1">
        <v>1.7337730194042766</v>
      </c>
      <c r="Q17">
        <v>2</v>
      </c>
      <c r="S17">
        <v>1988</v>
      </c>
      <c r="T17">
        <v>693.5</v>
      </c>
      <c r="U17">
        <v>53.1</v>
      </c>
      <c r="V17">
        <v>821.5</v>
      </c>
      <c r="W17">
        <v>881</v>
      </c>
      <c r="AD17">
        <v>1989</v>
      </c>
      <c r="AE17">
        <v>123</v>
      </c>
      <c r="AF17" s="108">
        <v>14</v>
      </c>
      <c r="AG17" s="108">
        <v>138</v>
      </c>
      <c r="AH17" s="108">
        <v>33</v>
      </c>
      <c r="AJ17">
        <v>1989</v>
      </c>
      <c r="AK17">
        <v>28</v>
      </c>
      <c r="AL17">
        <v>6</v>
      </c>
      <c r="AM17">
        <v>42</v>
      </c>
      <c r="AN17">
        <v>8</v>
      </c>
    </row>
    <row r="18" spans="1:40">
      <c r="A18">
        <v>1990</v>
      </c>
      <c r="B18" s="1">
        <v>8.8639164106502815</v>
      </c>
      <c r="C18">
        <v>8.3000000000000007</v>
      </c>
      <c r="D18">
        <v>7.8</v>
      </c>
      <c r="F18">
        <v>1990</v>
      </c>
      <c r="G18" s="1">
        <v>13.533351254480287</v>
      </c>
      <c r="H18">
        <v>14.4</v>
      </c>
      <c r="I18">
        <v>14</v>
      </c>
      <c r="K18">
        <v>1990</v>
      </c>
      <c r="L18" s="1">
        <v>13.855980542754738</v>
      </c>
      <c r="M18">
        <v>13.1</v>
      </c>
      <c r="O18">
        <v>1989</v>
      </c>
      <c r="P18" s="1">
        <v>1.9995820532514077</v>
      </c>
      <c r="Q18">
        <v>2</v>
      </c>
      <c r="S18">
        <v>1989</v>
      </c>
      <c r="T18">
        <v>721.5999999999998</v>
      </c>
      <c r="U18">
        <v>39.4</v>
      </c>
      <c r="V18">
        <v>821.5</v>
      </c>
      <c r="W18">
        <v>881</v>
      </c>
      <c r="AD18">
        <v>1990</v>
      </c>
      <c r="AE18">
        <v>137</v>
      </c>
      <c r="AF18" s="108">
        <v>18</v>
      </c>
      <c r="AG18" s="108">
        <v>138</v>
      </c>
      <c r="AH18" s="108">
        <v>33</v>
      </c>
      <c r="AJ18">
        <v>1990</v>
      </c>
      <c r="AK18">
        <v>33</v>
      </c>
      <c r="AL18">
        <v>5</v>
      </c>
      <c r="AM18">
        <v>42</v>
      </c>
      <c r="AN18">
        <v>8</v>
      </c>
    </row>
    <row r="19" spans="1:40">
      <c r="A19">
        <v>1991</v>
      </c>
      <c r="B19" s="1">
        <v>7.4483858166922694</v>
      </c>
      <c r="C19">
        <v>8.3000000000000007</v>
      </c>
      <c r="D19">
        <v>7.8</v>
      </c>
      <c r="F19">
        <v>1991</v>
      </c>
      <c r="G19" s="1">
        <v>13.594713261648748</v>
      </c>
      <c r="H19">
        <v>14.4</v>
      </c>
      <c r="I19">
        <v>14</v>
      </c>
      <c r="K19">
        <v>1991</v>
      </c>
      <c r="L19" s="1">
        <v>12.189781746031747</v>
      </c>
      <c r="M19">
        <v>13.1</v>
      </c>
      <c r="O19">
        <v>1990</v>
      </c>
      <c r="P19" s="1">
        <v>1.6354672299027138</v>
      </c>
      <c r="Q19">
        <v>2</v>
      </c>
      <c r="S19">
        <v>1990</v>
      </c>
      <c r="T19">
        <v>783.7</v>
      </c>
      <c r="U19">
        <v>80.3</v>
      </c>
      <c r="V19">
        <v>821.5</v>
      </c>
      <c r="W19">
        <v>881</v>
      </c>
      <c r="AD19">
        <v>1991</v>
      </c>
      <c r="AE19">
        <v>157</v>
      </c>
      <c r="AF19" s="108">
        <v>34</v>
      </c>
      <c r="AG19" s="108">
        <v>138</v>
      </c>
      <c r="AH19" s="108">
        <v>33</v>
      </c>
      <c r="AJ19">
        <v>1991</v>
      </c>
      <c r="AK19">
        <v>35</v>
      </c>
      <c r="AL19">
        <v>3</v>
      </c>
      <c r="AM19">
        <v>42</v>
      </c>
      <c r="AN19">
        <v>8</v>
      </c>
    </row>
    <row r="20" spans="1:40">
      <c r="A20">
        <v>1992</v>
      </c>
      <c r="B20" s="1">
        <v>8.8145646397231481</v>
      </c>
      <c r="C20">
        <v>8.3000000000000007</v>
      </c>
      <c r="D20">
        <v>7.8</v>
      </c>
      <c r="F20">
        <v>1992</v>
      </c>
      <c r="G20" s="1">
        <v>15.525842293906811</v>
      </c>
      <c r="H20">
        <v>14.4</v>
      </c>
      <c r="I20">
        <v>14</v>
      </c>
      <c r="K20">
        <v>1992</v>
      </c>
      <c r="L20" s="1">
        <v>13.816645346681497</v>
      </c>
      <c r="M20">
        <v>13.1</v>
      </c>
      <c r="O20">
        <v>1991</v>
      </c>
      <c r="P20" s="1">
        <v>0.404131464413722</v>
      </c>
      <c r="Q20">
        <v>2</v>
      </c>
      <c r="S20">
        <v>1991</v>
      </c>
      <c r="T20">
        <v>832.59999999999991</v>
      </c>
      <c r="U20">
        <v>38.1</v>
      </c>
      <c r="V20">
        <v>821.5</v>
      </c>
      <c r="W20">
        <v>881</v>
      </c>
      <c r="AD20">
        <v>1992</v>
      </c>
      <c r="AE20">
        <v>157</v>
      </c>
      <c r="AF20" s="108">
        <v>20</v>
      </c>
      <c r="AG20" s="108">
        <v>138</v>
      </c>
      <c r="AH20" s="108">
        <v>33</v>
      </c>
      <c r="AJ20">
        <v>1992</v>
      </c>
      <c r="AK20">
        <v>55</v>
      </c>
      <c r="AL20">
        <v>21</v>
      </c>
      <c r="AM20">
        <v>42</v>
      </c>
      <c r="AN20">
        <v>8</v>
      </c>
    </row>
    <row r="21" spans="1:40">
      <c r="A21">
        <v>1993</v>
      </c>
      <c r="B21" s="1">
        <v>8.1307629288274459</v>
      </c>
      <c r="C21">
        <v>8.3000000000000007</v>
      </c>
      <c r="D21">
        <v>7.8</v>
      </c>
      <c r="F21">
        <v>1993</v>
      </c>
      <c r="G21" s="1">
        <v>14.281254480286739</v>
      </c>
      <c r="H21">
        <v>14.4</v>
      </c>
      <c r="I21">
        <v>14</v>
      </c>
      <c r="K21">
        <v>1993</v>
      </c>
      <c r="L21" s="1">
        <v>12.9909811827957</v>
      </c>
      <c r="M21">
        <v>13.1</v>
      </c>
      <c r="O21">
        <v>1992</v>
      </c>
      <c r="P21" s="1">
        <v>1.27348875293536</v>
      </c>
      <c r="Q21">
        <v>2</v>
      </c>
      <c r="S21">
        <v>1992</v>
      </c>
      <c r="T21">
        <v>634.99999999999989</v>
      </c>
      <c r="U21">
        <v>30</v>
      </c>
      <c r="V21">
        <v>821.5</v>
      </c>
      <c r="W21">
        <v>881</v>
      </c>
      <c r="AD21">
        <v>1993</v>
      </c>
      <c r="AE21">
        <v>160</v>
      </c>
      <c r="AF21" s="108">
        <v>34</v>
      </c>
      <c r="AG21" s="108">
        <v>138</v>
      </c>
      <c r="AH21" s="108">
        <v>33</v>
      </c>
      <c r="AJ21">
        <v>1993</v>
      </c>
      <c r="AK21">
        <v>45</v>
      </c>
      <c r="AL21">
        <v>5</v>
      </c>
      <c r="AM21">
        <v>42</v>
      </c>
      <c r="AN21">
        <v>8</v>
      </c>
    </row>
    <row r="22" spans="1:40">
      <c r="A22">
        <v>1994</v>
      </c>
      <c r="B22" s="1">
        <v>9.3058957373271873</v>
      </c>
      <c r="C22">
        <v>8.3000000000000007</v>
      </c>
      <c r="D22">
        <v>7.8</v>
      </c>
      <c r="F22">
        <v>1994</v>
      </c>
      <c r="G22" s="1">
        <v>15.386155913978493</v>
      </c>
      <c r="H22">
        <v>14.4</v>
      </c>
      <c r="I22">
        <v>14</v>
      </c>
      <c r="K22">
        <v>1994</v>
      </c>
      <c r="L22" s="1">
        <v>14.159740783410138</v>
      </c>
      <c r="M22">
        <v>13.1</v>
      </c>
      <c r="O22">
        <v>1993</v>
      </c>
      <c r="P22" s="1">
        <v>0.65585381464413672</v>
      </c>
      <c r="Q22">
        <v>2</v>
      </c>
      <c r="S22">
        <v>1993</v>
      </c>
      <c r="T22">
        <v>659.09999999999991</v>
      </c>
      <c r="U22">
        <v>25.7</v>
      </c>
      <c r="V22">
        <v>821.5</v>
      </c>
      <c r="W22">
        <v>881</v>
      </c>
      <c r="AD22">
        <v>1994</v>
      </c>
      <c r="AE22">
        <v>145</v>
      </c>
      <c r="AF22" s="108">
        <v>17</v>
      </c>
      <c r="AG22" s="108">
        <v>138</v>
      </c>
      <c r="AH22" s="108">
        <v>33</v>
      </c>
      <c r="AJ22">
        <v>1994</v>
      </c>
      <c r="AK22">
        <v>50</v>
      </c>
      <c r="AL22">
        <v>17</v>
      </c>
      <c r="AM22">
        <v>42</v>
      </c>
      <c r="AN22">
        <v>8</v>
      </c>
    </row>
    <row r="23" spans="1:40">
      <c r="A23">
        <v>1995</v>
      </c>
      <c r="B23" s="1">
        <v>8.2271847798259099</v>
      </c>
      <c r="C23">
        <v>8.3000000000000007</v>
      </c>
      <c r="D23">
        <v>7.8</v>
      </c>
      <c r="F23">
        <v>1995</v>
      </c>
      <c r="G23" s="1">
        <v>14.251563620071684</v>
      </c>
      <c r="H23">
        <v>14.4</v>
      </c>
      <c r="I23">
        <v>14</v>
      </c>
      <c r="K23">
        <v>1995</v>
      </c>
      <c r="L23" s="1">
        <v>13.101869559651819</v>
      </c>
      <c r="M23">
        <v>13.1</v>
      </c>
      <c r="O23">
        <v>1994</v>
      </c>
      <c r="P23" s="1">
        <v>2.2370321300563241</v>
      </c>
      <c r="Q23">
        <v>2</v>
      </c>
      <c r="S23">
        <v>1994</v>
      </c>
      <c r="T23">
        <v>738.9</v>
      </c>
      <c r="U23">
        <v>34.6</v>
      </c>
      <c r="V23">
        <v>821.5</v>
      </c>
      <c r="W23">
        <v>881</v>
      </c>
      <c r="AD23">
        <v>1995</v>
      </c>
      <c r="AE23">
        <v>152</v>
      </c>
      <c r="AF23" s="108">
        <v>30</v>
      </c>
      <c r="AG23" s="108">
        <v>138</v>
      </c>
      <c r="AH23" s="108">
        <v>33</v>
      </c>
      <c r="AJ23">
        <v>1995</v>
      </c>
      <c r="AK23">
        <v>56</v>
      </c>
      <c r="AL23">
        <v>8</v>
      </c>
      <c r="AM23">
        <v>42</v>
      </c>
      <c r="AN23">
        <v>8</v>
      </c>
    </row>
    <row r="24" spans="1:40">
      <c r="A24">
        <v>1996</v>
      </c>
      <c r="B24" s="1">
        <v>6.5901112347052271</v>
      </c>
      <c r="C24">
        <v>8.3000000000000007</v>
      </c>
      <c r="D24">
        <v>7.8</v>
      </c>
      <c r="F24">
        <v>1996</v>
      </c>
      <c r="G24" s="1">
        <v>13.414390681003583</v>
      </c>
      <c r="H24">
        <v>14.4</v>
      </c>
      <c r="I24">
        <v>14</v>
      </c>
      <c r="K24">
        <v>1996</v>
      </c>
      <c r="L24" s="1">
        <v>11.05675565443085</v>
      </c>
      <c r="M24">
        <v>13.1</v>
      </c>
      <c r="O24">
        <v>1995</v>
      </c>
      <c r="P24" s="1">
        <v>2.1374494367639527</v>
      </c>
      <c r="Q24">
        <v>2</v>
      </c>
      <c r="S24">
        <v>1995</v>
      </c>
      <c r="T24">
        <v>840.6</v>
      </c>
      <c r="U24">
        <v>35.200000000000003</v>
      </c>
      <c r="V24">
        <v>821.5</v>
      </c>
      <c r="W24">
        <v>881</v>
      </c>
      <c r="AD24">
        <v>1996</v>
      </c>
      <c r="AE24">
        <v>156</v>
      </c>
      <c r="AF24" s="108">
        <v>60</v>
      </c>
      <c r="AG24" s="108">
        <v>138</v>
      </c>
      <c r="AH24" s="108">
        <v>33</v>
      </c>
      <c r="AJ24">
        <v>1996</v>
      </c>
      <c r="AK24">
        <v>35</v>
      </c>
      <c r="AL24">
        <v>4</v>
      </c>
      <c r="AM24">
        <v>42</v>
      </c>
      <c r="AN24">
        <v>8</v>
      </c>
    </row>
    <row r="25" spans="1:40">
      <c r="A25">
        <v>1997</v>
      </c>
      <c r="B25" s="1">
        <v>7.4393484383000512</v>
      </c>
      <c r="C25">
        <v>8.3000000000000007</v>
      </c>
      <c r="D25">
        <v>7.8</v>
      </c>
      <c r="F25">
        <v>1997</v>
      </c>
      <c r="G25" s="1">
        <v>13.690860215053762</v>
      </c>
      <c r="H25">
        <v>14.4</v>
      </c>
      <c r="I25">
        <v>14</v>
      </c>
      <c r="K25">
        <v>1997</v>
      </c>
      <c r="L25" s="1">
        <v>12.048339093701998</v>
      </c>
      <c r="M25">
        <v>13.1</v>
      </c>
      <c r="O25">
        <v>1996</v>
      </c>
      <c r="P25" s="1">
        <v>0.6687334692868615</v>
      </c>
      <c r="Q25">
        <v>2</v>
      </c>
      <c r="S25">
        <v>1996</v>
      </c>
      <c r="T25">
        <v>934.1</v>
      </c>
      <c r="U25">
        <v>52.5</v>
      </c>
      <c r="V25">
        <v>821.5</v>
      </c>
      <c r="W25">
        <v>881</v>
      </c>
      <c r="AD25">
        <v>1997</v>
      </c>
      <c r="AE25">
        <v>159</v>
      </c>
      <c r="AF25" s="108">
        <v>39</v>
      </c>
      <c r="AG25" s="108">
        <v>138</v>
      </c>
      <c r="AH25" s="108">
        <v>33</v>
      </c>
      <c r="AJ25">
        <v>1997</v>
      </c>
      <c r="AK25">
        <v>43</v>
      </c>
      <c r="AL25">
        <v>3</v>
      </c>
      <c r="AM25">
        <v>42</v>
      </c>
      <c r="AN25">
        <v>8</v>
      </c>
    </row>
    <row r="26" spans="1:40">
      <c r="A26">
        <v>1998</v>
      </c>
      <c r="B26" s="1">
        <v>8.5638586469534062</v>
      </c>
      <c r="C26">
        <v>8.3000000000000007</v>
      </c>
      <c r="D26">
        <v>7.8</v>
      </c>
      <c r="F26">
        <v>1998</v>
      </c>
      <c r="G26" s="1">
        <v>15.1307123655914</v>
      </c>
      <c r="H26">
        <v>14.4</v>
      </c>
      <c r="I26">
        <v>14</v>
      </c>
      <c r="K26">
        <v>1998</v>
      </c>
      <c r="L26" s="1">
        <v>13.352283666154632</v>
      </c>
      <c r="M26">
        <v>13.1</v>
      </c>
      <c r="O26">
        <v>1997</v>
      </c>
      <c r="P26" s="1">
        <v>1.0872689452124937</v>
      </c>
      <c r="Q26">
        <v>2</v>
      </c>
      <c r="S26">
        <v>1997</v>
      </c>
      <c r="T26">
        <v>1176.7999999999997</v>
      </c>
      <c r="U26">
        <v>129.4</v>
      </c>
      <c r="V26">
        <v>821.5</v>
      </c>
      <c r="W26">
        <v>881</v>
      </c>
      <c r="AD26">
        <v>1998</v>
      </c>
      <c r="AE26">
        <v>120</v>
      </c>
      <c r="AF26" s="108">
        <v>36</v>
      </c>
      <c r="AG26" s="108">
        <v>138</v>
      </c>
      <c r="AH26" s="108">
        <v>33</v>
      </c>
      <c r="AJ26">
        <v>1998</v>
      </c>
      <c r="AK26">
        <v>49</v>
      </c>
      <c r="AL26">
        <v>11</v>
      </c>
      <c r="AM26">
        <v>42</v>
      </c>
      <c r="AN26">
        <v>8</v>
      </c>
    </row>
    <row r="27" spans="1:40">
      <c r="A27">
        <v>1999</v>
      </c>
      <c r="B27" s="1">
        <v>8.9670741807475682</v>
      </c>
      <c r="C27">
        <v>8.3000000000000007</v>
      </c>
      <c r="D27">
        <v>7.8</v>
      </c>
      <c r="F27">
        <v>1999</v>
      </c>
      <c r="G27" s="1">
        <v>15.283355734767026</v>
      </c>
      <c r="H27">
        <v>14.4</v>
      </c>
      <c r="I27">
        <v>14</v>
      </c>
      <c r="K27">
        <v>1999</v>
      </c>
      <c r="L27" s="1">
        <v>13.596104710701487</v>
      </c>
      <c r="M27">
        <v>13.1</v>
      </c>
      <c r="O27">
        <v>1998</v>
      </c>
      <c r="P27" s="1">
        <v>2.5786405529953917</v>
      </c>
      <c r="Q27">
        <v>2</v>
      </c>
      <c r="S27">
        <v>1998</v>
      </c>
      <c r="T27">
        <v>806.5</v>
      </c>
      <c r="U27">
        <v>53.1</v>
      </c>
      <c r="V27">
        <v>821.5</v>
      </c>
      <c r="W27">
        <v>881</v>
      </c>
      <c r="AD27">
        <v>1999</v>
      </c>
      <c r="AE27">
        <v>133</v>
      </c>
      <c r="AF27" s="108">
        <v>21</v>
      </c>
      <c r="AG27" s="108">
        <v>138</v>
      </c>
      <c r="AH27" s="108">
        <v>33</v>
      </c>
      <c r="AJ27">
        <v>1999</v>
      </c>
      <c r="AK27">
        <v>37</v>
      </c>
      <c r="AL27">
        <v>4</v>
      </c>
      <c r="AM27">
        <v>42</v>
      </c>
      <c r="AN27">
        <v>8</v>
      </c>
    </row>
    <row r="28" spans="1:40">
      <c r="A28">
        <v>2000</v>
      </c>
      <c r="B28" s="1">
        <v>9.8801907211716742</v>
      </c>
      <c r="C28">
        <v>8.3000000000000007</v>
      </c>
      <c r="D28">
        <v>7.8</v>
      </c>
      <c r="F28">
        <v>2000</v>
      </c>
      <c r="G28" s="1">
        <v>15.228198924731183</v>
      </c>
      <c r="H28">
        <v>14.4</v>
      </c>
      <c r="I28">
        <v>14</v>
      </c>
      <c r="K28">
        <v>2000</v>
      </c>
      <c r="L28" s="1">
        <v>14.707854406130268</v>
      </c>
      <c r="M28">
        <v>13.1</v>
      </c>
      <c r="O28">
        <v>1999</v>
      </c>
      <c r="P28" s="1">
        <v>3.1878213005632361</v>
      </c>
      <c r="Q28">
        <v>2</v>
      </c>
      <c r="S28">
        <v>1999</v>
      </c>
      <c r="T28">
        <v>859.4</v>
      </c>
      <c r="U28">
        <v>47.2</v>
      </c>
      <c r="V28">
        <v>821.5</v>
      </c>
      <c r="W28">
        <v>881</v>
      </c>
      <c r="AD28">
        <v>2000</v>
      </c>
      <c r="AE28">
        <v>104</v>
      </c>
      <c r="AF28" s="108">
        <v>18</v>
      </c>
      <c r="AG28" s="108">
        <v>138</v>
      </c>
      <c r="AH28" s="108">
        <v>33</v>
      </c>
      <c r="AJ28">
        <v>2000</v>
      </c>
      <c r="AK28">
        <v>51</v>
      </c>
      <c r="AL28">
        <v>11</v>
      </c>
      <c r="AM28">
        <v>42</v>
      </c>
      <c r="AN28">
        <v>8</v>
      </c>
    </row>
    <row r="29" spans="1:40">
      <c r="A29">
        <v>2001</v>
      </c>
      <c r="B29" s="1">
        <v>8.2438120839733759</v>
      </c>
      <c r="C29">
        <v>8.3000000000000007</v>
      </c>
      <c r="D29">
        <v>7.8</v>
      </c>
      <c r="F29">
        <v>2001</v>
      </c>
      <c r="G29" s="1">
        <v>14.342244623655915</v>
      </c>
      <c r="H29">
        <v>14.4</v>
      </c>
      <c r="I29">
        <v>14</v>
      </c>
      <c r="K29">
        <v>2001</v>
      </c>
      <c r="L29" s="1">
        <v>12.761863159242189</v>
      </c>
      <c r="M29">
        <v>13.1</v>
      </c>
      <c r="O29">
        <v>2000</v>
      </c>
      <c r="P29" s="1">
        <v>3.7144169447534292</v>
      </c>
      <c r="Q29">
        <v>2</v>
      </c>
      <c r="S29">
        <v>2000</v>
      </c>
      <c r="T29">
        <v>825.69999999999993</v>
      </c>
      <c r="U29">
        <v>50.5</v>
      </c>
      <c r="V29">
        <v>821.5</v>
      </c>
      <c r="W29">
        <v>881</v>
      </c>
      <c r="AD29">
        <v>2001</v>
      </c>
      <c r="AE29">
        <v>131</v>
      </c>
      <c r="AF29" s="108">
        <v>32</v>
      </c>
      <c r="AG29" s="108">
        <v>138</v>
      </c>
      <c r="AH29" s="108">
        <v>33</v>
      </c>
      <c r="AJ29">
        <v>2001</v>
      </c>
      <c r="AK29">
        <v>41</v>
      </c>
      <c r="AL29">
        <v>7</v>
      </c>
      <c r="AM29">
        <v>42</v>
      </c>
      <c r="AN29">
        <v>8</v>
      </c>
    </row>
    <row r="30" spans="1:40">
      <c r="A30">
        <v>2002</v>
      </c>
      <c r="B30" s="1">
        <v>9.2524044738863278</v>
      </c>
      <c r="C30">
        <v>8.3000000000000007</v>
      </c>
      <c r="D30">
        <v>7.8</v>
      </c>
      <c r="F30">
        <v>2002</v>
      </c>
      <c r="G30" s="1">
        <v>15.394632616487456</v>
      </c>
      <c r="H30">
        <v>14.4</v>
      </c>
      <c r="I30">
        <v>14</v>
      </c>
      <c r="K30">
        <v>2002</v>
      </c>
      <c r="L30" s="1">
        <v>13.905029441884281</v>
      </c>
      <c r="M30">
        <v>13.1</v>
      </c>
      <c r="O30">
        <v>2001</v>
      </c>
      <c r="P30" s="1">
        <v>2.597662570404506</v>
      </c>
      <c r="Q30">
        <v>2</v>
      </c>
      <c r="S30">
        <v>2001</v>
      </c>
      <c r="T30">
        <v>1117.5999999999999</v>
      </c>
      <c r="U30">
        <v>60.8</v>
      </c>
      <c r="V30">
        <v>821.5</v>
      </c>
      <c r="W30">
        <v>881</v>
      </c>
      <c r="AD30">
        <v>2002</v>
      </c>
      <c r="AE30">
        <v>119</v>
      </c>
      <c r="AF30" s="108">
        <v>33</v>
      </c>
      <c r="AG30" s="108">
        <v>138</v>
      </c>
      <c r="AH30" s="108">
        <v>33</v>
      </c>
      <c r="AJ30">
        <v>2002</v>
      </c>
      <c r="AK30">
        <v>58</v>
      </c>
      <c r="AL30">
        <v>5</v>
      </c>
      <c r="AM30">
        <v>42</v>
      </c>
      <c r="AN30">
        <v>8</v>
      </c>
    </row>
    <row r="31" spans="1:40">
      <c r="A31">
        <v>2003</v>
      </c>
      <c r="B31" s="1">
        <v>8.4920002880184331</v>
      </c>
      <c r="C31">
        <v>8.3000000000000007</v>
      </c>
      <c r="D31">
        <v>7.8</v>
      </c>
      <c r="F31">
        <v>2003</v>
      </c>
      <c r="G31" s="1">
        <v>15.593655913978493</v>
      </c>
      <c r="H31">
        <v>14.4</v>
      </c>
      <c r="I31">
        <v>14</v>
      </c>
      <c r="K31">
        <v>2003</v>
      </c>
      <c r="L31" s="1">
        <v>13.674486047107015</v>
      </c>
      <c r="M31">
        <v>13.1</v>
      </c>
      <c r="O31">
        <v>2002</v>
      </c>
      <c r="P31" s="1">
        <v>3.1773591909882231</v>
      </c>
      <c r="Q31">
        <v>2</v>
      </c>
      <c r="S31">
        <v>2002</v>
      </c>
      <c r="T31">
        <v>823.8</v>
      </c>
      <c r="U31">
        <v>33.6</v>
      </c>
      <c r="V31">
        <v>821.5</v>
      </c>
      <c r="W31">
        <v>881</v>
      </c>
      <c r="AD31">
        <v>2003</v>
      </c>
      <c r="AE31">
        <v>147</v>
      </c>
      <c r="AF31" s="108">
        <v>41</v>
      </c>
      <c r="AG31" s="108">
        <v>138</v>
      </c>
      <c r="AH31" s="108">
        <v>33</v>
      </c>
      <c r="AJ31">
        <v>2003</v>
      </c>
      <c r="AK31">
        <v>65</v>
      </c>
      <c r="AL31">
        <v>14</v>
      </c>
      <c r="AM31">
        <v>42</v>
      </c>
      <c r="AN31">
        <v>8</v>
      </c>
    </row>
    <row r="32" spans="1:40">
      <c r="A32">
        <v>2004</v>
      </c>
      <c r="B32" s="1">
        <v>8.4459230935607454</v>
      </c>
      <c r="C32">
        <v>8.3000000000000007</v>
      </c>
      <c r="D32">
        <v>7.8</v>
      </c>
      <c r="F32">
        <v>2004</v>
      </c>
      <c r="G32" s="1">
        <v>14.426854838709678</v>
      </c>
      <c r="H32">
        <v>14.4</v>
      </c>
      <c r="I32">
        <v>14</v>
      </c>
      <c r="K32">
        <v>2004</v>
      </c>
      <c r="L32" s="1">
        <v>13.036944135459152</v>
      </c>
      <c r="M32">
        <v>13.1</v>
      </c>
      <c r="O32">
        <v>2003</v>
      </c>
      <c r="P32" s="1">
        <v>1.6655030721966206</v>
      </c>
      <c r="Q32">
        <v>2</v>
      </c>
      <c r="S32">
        <v>2003</v>
      </c>
      <c r="T32">
        <v>613.40000000000009</v>
      </c>
      <c r="U32">
        <v>48.2</v>
      </c>
      <c r="V32">
        <v>821.5</v>
      </c>
      <c r="W32">
        <v>881</v>
      </c>
      <c r="AD32">
        <v>2004</v>
      </c>
      <c r="AE32">
        <v>132</v>
      </c>
      <c r="AF32" s="108">
        <v>35</v>
      </c>
      <c r="AG32" s="108">
        <v>138</v>
      </c>
      <c r="AH32" s="108">
        <v>33</v>
      </c>
      <c r="AJ32">
        <v>2004</v>
      </c>
      <c r="AK32">
        <v>37</v>
      </c>
      <c r="AL32">
        <v>6</v>
      </c>
      <c r="AM32">
        <v>42</v>
      </c>
      <c r="AN32">
        <v>8</v>
      </c>
    </row>
    <row r="33" spans="1:40">
      <c r="A33">
        <v>2005</v>
      </c>
      <c r="B33" s="1">
        <v>7.9214842549923192</v>
      </c>
      <c r="C33">
        <v>8.3000000000000007</v>
      </c>
      <c r="D33">
        <v>7.8</v>
      </c>
      <c r="F33">
        <v>2005</v>
      </c>
      <c r="G33" s="1">
        <v>14.628987455197134</v>
      </c>
      <c r="H33">
        <v>14.4</v>
      </c>
      <c r="I33">
        <v>14</v>
      </c>
      <c r="K33">
        <v>2005</v>
      </c>
      <c r="L33" s="1">
        <v>12.759822708653353</v>
      </c>
      <c r="M33">
        <v>13.1</v>
      </c>
      <c r="O33">
        <v>2004</v>
      </c>
      <c r="P33" s="1">
        <v>2.5240232974910399</v>
      </c>
      <c r="Q33">
        <v>2</v>
      </c>
      <c r="S33">
        <v>2004</v>
      </c>
      <c r="T33">
        <v>629.09999999999991</v>
      </c>
      <c r="U33">
        <v>30.6</v>
      </c>
      <c r="V33">
        <v>821.5</v>
      </c>
      <c r="W33">
        <v>881</v>
      </c>
      <c r="AD33">
        <v>2005</v>
      </c>
      <c r="AE33">
        <v>156</v>
      </c>
      <c r="AF33" s="108">
        <v>47</v>
      </c>
      <c r="AG33" s="108">
        <v>138</v>
      </c>
      <c r="AH33" s="108">
        <v>33</v>
      </c>
      <c r="AJ33">
        <v>2005</v>
      </c>
      <c r="AK33">
        <v>39</v>
      </c>
      <c r="AL33">
        <v>7</v>
      </c>
      <c r="AM33">
        <v>42</v>
      </c>
      <c r="AN33">
        <v>8</v>
      </c>
    </row>
    <row r="34" spans="1:40">
      <c r="A34">
        <v>2006</v>
      </c>
      <c r="B34" s="1">
        <v>8.6145052483358935</v>
      </c>
      <c r="C34">
        <v>8.3000000000000007</v>
      </c>
      <c r="D34">
        <v>7.8</v>
      </c>
      <c r="F34">
        <v>2006</v>
      </c>
      <c r="G34" s="1">
        <v>15.241236559139784</v>
      </c>
      <c r="H34">
        <v>14.4</v>
      </c>
      <c r="I34">
        <v>14</v>
      </c>
      <c r="K34">
        <v>2006</v>
      </c>
      <c r="L34" s="1">
        <v>13.652359831029186</v>
      </c>
      <c r="M34">
        <v>13.1</v>
      </c>
      <c r="O34">
        <v>2005</v>
      </c>
      <c r="P34" s="1">
        <v>1.5521006144393237</v>
      </c>
      <c r="Q34">
        <v>2</v>
      </c>
      <c r="S34">
        <v>2005</v>
      </c>
      <c r="T34">
        <v>860</v>
      </c>
      <c r="U34">
        <v>36.299999999999997</v>
      </c>
      <c r="V34">
        <v>821.5</v>
      </c>
      <c r="W34">
        <v>881</v>
      </c>
      <c r="AD34">
        <v>2006</v>
      </c>
      <c r="AE34">
        <v>125</v>
      </c>
      <c r="AF34" s="108">
        <v>46</v>
      </c>
      <c r="AG34" s="108">
        <v>138</v>
      </c>
      <c r="AH34" s="108">
        <v>33</v>
      </c>
      <c r="AJ34">
        <v>2006</v>
      </c>
      <c r="AK34">
        <v>47</v>
      </c>
      <c r="AL34">
        <v>16</v>
      </c>
      <c r="AM34">
        <v>42</v>
      </c>
      <c r="AN34">
        <v>8</v>
      </c>
    </row>
    <row r="35" spans="1:40">
      <c r="A35">
        <v>2007</v>
      </c>
      <c r="B35" s="1">
        <v>9.5207088453661015</v>
      </c>
      <c r="C35">
        <v>8.3000000000000007</v>
      </c>
      <c r="D35">
        <v>7.8</v>
      </c>
      <c r="F35">
        <v>2007</v>
      </c>
      <c r="G35" s="1">
        <v>15.695730286738351</v>
      </c>
      <c r="H35">
        <v>14.4</v>
      </c>
      <c r="I35">
        <v>14</v>
      </c>
      <c r="K35">
        <v>2007</v>
      </c>
      <c r="L35" s="1">
        <v>14.267263184843832</v>
      </c>
      <c r="M35">
        <v>13.1</v>
      </c>
      <c r="O35">
        <v>2006</v>
      </c>
      <c r="P35" s="1">
        <v>2.0548489503328216</v>
      </c>
      <c r="Q35">
        <v>2</v>
      </c>
      <c r="S35">
        <v>2006</v>
      </c>
      <c r="T35">
        <v>831.59999999999991</v>
      </c>
      <c r="U35">
        <v>65</v>
      </c>
      <c r="V35">
        <v>821.5</v>
      </c>
      <c r="W35">
        <v>881</v>
      </c>
      <c r="AD35">
        <v>2007</v>
      </c>
      <c r="AE35">
        <v>129</v>
      </c>
      <c r="AF35" s="108">
        <v>24</v>
      </c>
      <c r="AG35" s="108">
        <v>138</v>
      </c>
      <c r="AH35" s="108">
        <v>33</v>
      </c>
      <c r="AJ35">
        <v>2007</v>
      </c>
      <c r="AK35">
        <v>61</v>
      </c>
      <c r="AL35">
        <v>10</v>
      </c>
      <c r="AM35">
        <v>42</v>
      </c>
      <c r="AN35">
        <v>8</v>
      </c>
    </row>
    <row r="36" spans="1:40">
      <c r="A36">
        <v>2008</v>
      </c>
      <c r="B36" s="1">
        <v>9.7055954919045853</v>
      </c>
      <c r="C36">
        <v>8.3000000000000007</v>
      </c>
      <c r="D36">
        <v>7.8</v>
      </c>
      <c r="F36">
        <v>2008</v>
      </c>
      <c r="G36" s="1">
        <v>14.95274641577061</v>
      </c>
      <c r="H36">
        <v>14.4</v>
      </c>
      <c r="I36">
        <v>14</v>
      </c>
      <c r="K36">
        <v>2008</v>
      </c>
      <c r="L36" s="1">
        <v>14.468010752688171</v>
      </c>
      <c r="M36">
        <v>13.1</v>
      </c>
      <c r="O36">
        <v>2007</v>
      </c>
      <c r="P36" s="1">
        <v>3.1478961853558629</v>
      </c>
      <c r="Q36">
        <v>2</v>
      </c>
      <c r="S36">
        <v>2007</v>
      </c>
      <c r="T36">
        <v>887.30000000000007</v>
      </c>
      <c r="U36">
        <v>96.3</v>
      </c>
      <c r="V36">
        <v>821.5</v>
      </c>
      <c r="W36">
        <v>881</v>
      </c>
      <c r="AD36">
        <v>2008</v>
      </c>
      <c r="AE36">
        <v>124</v>
      </c>
      <c r="AF36" s="108">
        <v>12</v>
      </c>
      <c r="AG36" s="108">
        <v>138</v>
      </c>
      <c r="AH36" s="108">
        <v>33</v>
      </c>
      <c r="AJ36">
        <v>2008</v>
      </c>
      <c r="AK36">
        <v>60</v>
      </c>
      <c r="AL36">
        <v>7</v>
      </c>
      <c r="AM36">
        <v>42</v>
      </c>
      <c r="AN36">
        <v>8</v>
      </c>
    </row>
    <row r="37" spans="1:40">
      <c r="A37">
        <v>2009</v>
      </c>
      <c r="B37" s="1">
        <v>8.7460263056835625</v>
      </c>
      <c r="C37">
        <v>8.3000000000000007</v>
      </c>
      <c r="D37">
        <v>7.8</v>
      </c>
      <c r="F37">
        <v>2009</v>
      </c>
      <c r="G37" s="1">
        <v>15.339462365591396</v>
      </c>
      <c r="H37">
        <v>14.4</v>
      </c>
      <c r="I37">
        <v>14</v>
      </c>
      <c r="K37">
        <v>2009</v>
      </c>
      <c r="L37" s="1">
        <v>13.735161930363544</v>
      </c>
      <c r="M37">
        <v>13.1</v>
      </c>
      <c r="O37">
        <v>2008</v>
      </c>
      <c r="P37" s="1">
        <v>2.8930677163338459</v>
      </c>
      <c r="Q37">
        <v>2</v>
      </c>
      <c r="S37">
        <v>2008</v>
      </c>
      <c r="T37">
        <v>884.8999999999993</v>
      </c>
      <c r="U37">
        <v>43.8</v>
      </c>
      <c r="V37">
        <v>821.5</v>
      </c>
      <c r="W37">
        <v>881</v>
      </c>
      <c r="AD37">
        <v>2009</v>
      </c>
      <c r="AE37">
        <v>122</v>
      </c>
      <c r="AF37" s="108">
        <v>37</v>
      </c>
      <c r="AG37" s="108">
        <v>138</v>
      </c>
      <c r="AH37" s="108">
        <v>33</v>
      </c>
      <c r="AJ37">
        <v>2009</v>
      </c>
      <c r="AK37">
        <v>53</v>
      </c>
      <c r="AL37">
        <v>11</v>
      </c>
      <c r="AM37">
        <v>42</v>
      </c>
      <c r="AN37">
        <v>8</v>
      </c>
    </row>
    <row r="38" spans="1:40">
      <c r="A38">
        <v>2010</v>
      </c>
      <c r="B38" s="1">
        <v>7.7799518369175624</v>
      </c>
      <c r="C38">
        <v>8.3000000000000007</v>
      </c>
      <c r="D38">
        <v>7.8</v>
      </c>
      <c r="F38">
        <v>2010</v>
      </c>
      <c r="G38" s="1">
        <v>14.505250896057349</v>
      </c>
      <c r="H38">
        <v>14.4</v>
      </c>
      <c r="I38">
        <v>14</v>
      </c>
      <c r="K38">
        <v>2010</v>
      </c>
      <c r="L38" s="1">
        <v>12.440784050179211</v>
      </c>
      <c r="M38">
        <v>13.1</v>
      </c>
      <c r="O38">
        <v>2009</v>
      </c>
      <c r="P38" s="1">
        <v>2.3856579621095748</v>
      </c>
      <c r="Q38">
        <v>2</v>
      </c>
      <c r="S38">
        <v>2009</v>
      </c>
      <c r="T38">
        <v>988.49999999999977</v>
      </c>
      <c r="U38">
        <v>104.5</v>
      </c>
      <c r="V38">
        <v>821.5</v>
      </c>
      <c r="W38">
        <v>881</v>
      </c>
      <c r="AD38">
        <v>2010</v>
      </c>
      <c r="AE38">
        <v>138</v>
      </c>
      <c r="AF38" s="108">
        <v>62</v>
      </c>
      <c r="AG38" s="108">
        <v>138</v>
      </c>
      <c r="AH38" s="108">
        <v>33</v>
      </c>
      <c r="AJ38">
        <v>2010</v>
      </c>
      <c r="AK38">
        <v>45</v>
      </c>
      <c r="AL38">
        <v>15</v>
      </c>
      <c r="AM38">
        <v>42</v>
      </c>
      <c r="AN38">
        <v>8</v>
      </c>
    </row>
    <row r="39" spans="1:40">
      <c r="A39">
        <v>2011</v>
      </c>
      <c r="B39" s="1">
        <v>8.5460693804403487</v>
      </c>
      <c r="C39">
        <v>8.3000000000000007</v>
      </c>
      <c r="D39">
        <v>7.8</v>
      </c>
      <c r="F39">
        <v>2011</v>
      </c>
      <c r="G39" s="1">
        <v>14.894766129032261</v>
      </c>
      <c r="H39">
        <v>14.4</v>
      </c>
      <c r="I39">
        <v>14</v>
      </c>
      <c r="K39">
        <v>2011</v>
      </c>
      <c r="L39" s="1">
        <v>14.088690476190477</v>
      </c>
      <c r="M39">
        <v>13.1</v>
      </c>
      <c r="O39">
        <v>2010</v>
      </c>
      <c r="P39" s="1">
        <v>1.9657002048131087</v>
      </c>
      <c r="Q39">
        <v>2</v>
      </c>
      <c r="S39">
        <v>2010</v>
      </c>
      <c r="T39">
        <v>1239.7000000000003</v>
      </c>
      <c r="U39">
        <v>88.5</v>
      </c>
      <c r="V39">
        <v>821.5</v>
      </c>
      <c r="W39">
        <v>881</v>
      </c>
      <c r="AD39">
        <v>2011</v>
      </c>
      <c r="AE39">
        <v>137</v>
      </c>
      <c r="AF39" s="108">
        <v>26</v>
      </c>
      <c r="AG39" s="108">
        <v>138</v>
      </c>
      <c r="AH39" s="108">
        <v>33</v>
      </c>
      <c r="AJ39">
        <v>2011</v>
      </c>
      <c r="AK39">
        <v>55</v>
      </c>
      <c r="AL39">
        <v>8</v>
      </c>
      <c r="AM39">
        <v>42</v>
      </c>
      <c r="AN39">
        <v>8</v>
      </c>
    </row>
    <row r="40" spans="1:40">
      <c r="A40">
        <v>2012</v>
      </c>
      <c r="B40" s="1">
        <v>8.9275838895068578</v>
      </c>
      <c r="C40">
        <v>8.3000000000000007</v>
      </c>
      <c r="D40">
        <v>7.8</v>
      </c>
      <c r="F40">
        <v>2012</v>
      </c>
      <c r="G40" s="1">
        <v>15.874323476702507</v>
      </c>
      <c r="H40">
        <v>14.4</v>
      </c>
      <c r="I40">
        <v>14</v>
      </c>
      <c r="K40">
        <v>2012</v>
      </c>
      <c r="L40" s="1">
        <v>14.296836917562723</v>
      </c>
      <c r="M40">
        <v>13.1</v>
      </c>
      <c r="O40">
        <v>2011</v>
      </c>
      <c r="P40" s="1">
        <v>2.4473444700460831</v>
      </c>
      <c r="Q40">
        <v>2</v>
      </c>
      <c r="S40">
        <v>2011</v>
      </c>
      <c r="T40">
        <v>725.69999999999993</v>
      </c>
      <c r="U40">
        <v>71.7</v>
      </c>
      <c r="V40">
        <v>821.5</v>
      </c>
      <c r="W40">
        <v>881</v>
      </c>
      <c r="AD40">
        <v>2012</v>
      </c>
      <c r="AE40">
        <v>107</v>
      </c>
      <c r="AF40" s="108">
        <v>32</v>
      </c>
      <c r="AG40" s="108">
        <v>138</v>
      </c>
      <c r="AH40" s="108">
        <v>33</v>
      </c>
      <c r="AJ40">
        <v>2012</v>
      </c>
      <c r="AK40">
        <v>69</v>
      </c>
      <c r="AL40">
        <v>21</v>
      </c>
      <c r="AM40">
        <v>42</v>
      </c>
      <c r="AN40">
        <v>8</v>
      </c>
    </row>
    <row r="41" spans="1:40">
      <c r="A41">
        <v>2013</v>
      </c>
      <c r="B41" s="1">
        <v>8.5947068612391195</v>
      </c>
      <c r="C41">
        <v>8.3000000000000007</v>
      </c>
      <c r="D41">
        <v>7.8</v>
      </c>
      <c r="F41">
        <v>2013</v>
      </c>
      <c r="G41" s="1">
        <v>14.807307347670251</v>
      </c>
      <c r="H41">
        <v>14.4</v>
      </c>
      <c r="I41">
        <v>14</v>
      </c>
      <c r="K41">
        <v>2013</v>
      </c>
      <c r="L41" s="1">
        <v>13.267952508960576</v>
      </c>
      <c r="M41">
        <v>13.1</v>
      </c>
      <c r="O41">
        <v>2012</v>
      </c>
      <c r="P41" s="1">
        <v>3.39132060313929</v>
      </c>
      <c r="Q41">
        <v>2</v>
      </c>
      <c r="S41">
        <v>2012</v>
      </c>
      <c r="T41">
        <v>782.1</v>
      </c>
      <c r="U41">
        <v>39.200000000000003</v>
      </c>
      <c r="V41">
        <v>821.5</v>
      </c>
      <c r="W41">
        <v>881</v>
      </c>
      <c r="AD41">
        <v>2013</v>
      </c>
      <c r="AE41">
        <v>130</v>
      </c>
      <c r="AF41" s="108">
        <v>36</v>
      </c>
      <c r="AG41" s="108">
        <v>138</v>
      </c>
      <c r="AH41" s="108">
        <v>33</v>
      </c>
      <c r="AJ41">
        <v>2013</v>
      </c>
      <c r="AK41">
        <v>56</v>
      </c>
      <c r="AL41">
        <v>15</v>
      </c>
      <c r="AM41">
        <v>42</v>
      </c>
      <c r="AN41">
        <v>8</v>
      </c>
    </row>
    <row r="42" spans="1:40">
      <c r="A42">
        <v>2014</v>
      </c>
      <c r="B42" s="1">
        <v>9.8973404697900662</v>
      </c>
      <c r="C42">
        <v>8.3000000000000007</v>
      </c>
      <c r="D42">
        <v>7.8</v>
      </c>
      <c r="F42">
        <v>2014</v>
      </c>
      <c r="G42" s="1">
        <v>14.732267025089604</v>
      </c>
      <c r="H42">
        <v>14.4</v>
      </c>
      <c r="I42">
        <v>14</v>
      </c>
      <c r="K42">
        <v>2014</v>
      </c>
      <c r="L42" s="1">
        <v>14.526801075268816</v>
      </c>
      <c r="M42">
        <v>13.1</v>
      </c>
      <c r="O42">
        <v>2013</v>
      </c>
      <c r="P42" s="1">
        <v>3.642031490015361</v>
      </c>
      <c r="Q42">
        <v>2</v>
      </c>
      <c r="S42">
        <v>2013</v>
      </c>
      <c r="T42">
        <v>736.69999999999993</v>
      </c>
      <c r="U42">
        <v>34.1</v>
      </c>
      <c r="V42">
        <v>821.5</v>
      </c>
      <c r="W42">
        <v>881</v>
      </c>
      <c r="AD42">
        <v>2014</v>
      </c>
      <c r="AE42">
        <v>100</v>
      </c>
      <c r="AF42" s="108">
        <v>18</v>
      </c>
      <c r="AG42" s="108">
        <v>138</v>
      </c>
      <c r="AH42" s="108">
        <v>33</v>
      </c>
      <c r="AJ42">
        <v>2014</v>
      </c>
      <c r="AK42">
        <v>38</v>
      </c>
      <c r="AL42">
        <v>4</v>
      </c>
      <c r="AM42">
        <v>42</v>
      </c>
      <c r="AN42">
        <v>8</v>
      </c>
    </row>
    <row r="43" spans="1:40">
      <c r="A43">
        <v>2015</v>
      </c>
      <c r="B43" s="1">
        <v>9.7364346518177154</v>
      </c>
      <c r="C43">
        <v>8.3000000000000007</v>
      </c>
      <c r="D43">
        <v>7.8</v>
      </c>
      <c r="F43">
        <v>2015</v>
      </c>
      <c r="G43" s="1">
        <v>15.682038530465951</v>
      </c>
      <c r="H43">
        <v>14.4</v>
      </c>
      <c r="I43">
        <v>14</v>
      </c>
      <c r="K43">
        <v>2015</v>
      </c>
      <c r="L43" s="1">
        <v>14.810303379416283</v>
      </c>
      <c r="M43">
        <v>13.1</v>
      </c>
      <c r="O43">
        <v>2014</v>
      </c>
      <c r="P43" s="1">
        <v>4.0755171530977981</v>
      </c>
      <c r="Q43">
        <v>2</v>
      </c>
      <c r="S43">
        <v>2014</v>
      </c>
      <c r="T43">
        <v>874.09999999999991</v>
      </c>
      <c r="U43">
        <v>43.1</v>
      </c>
      <c r="V43">
        <v>821.5</v>
      </c>
      <c r="W43">
        <v>881</v>
      </c>
      <c r="AD43">
        <v>2015</v>
      </c>
      <c r="AE43">
        <v>123</v>
      </c>
      <c r="AF43" s="108">
        <v>8</v>
      </c>
      <c r="AG43" s="108">
        <v>138</v>
      </c>
      <c r="AH43" s="108">
        <v>33</v>
      </c>
      <c r="AJ43">
        <v>2015</v>
      </c>
      <c r="AK43">
        <v>54</v>
      </c>
      <c r="AL43">
        <v>28</v>
      </c>
      <c r="AM43">
        <v>42</v>
      </c>
      <c r="AN43">
        <v>8</v>
      </c>
    </row>
    <row r="44" spans="1:40">
      <c r="B44" s="1"/>
      <c r="O44">
        <v>2015</v>
      </c>
      <c r="P44" s="1">
        <v>3.1290732206861231</v>
      </c>
      <c r="Q44">
        <v>2</v>
      </c>
      <c r="S44">
        <v>2015</v>
      </c>
      <c r="T44">
        <v>573.59999999999991</v>
      </c>
      <c r="U44">
        <v>28.1</v>
      </c>
      <c r="V44">
        <v>821.5</v>
      </c>
      <c r="W44">
        <v>881</v>
      </c>
    </row>
  </sheetData>
  <sortState ref="S5:W44">
    <sortCondition ref="S5:S4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grafy</vt:lpstr>
      </vt:variant>
      <vt:variant>
        <vt:i4>8</vt:i4>
      </vt:variant>
    </vt:vector>
  </HeadingPairs>
  <TitlesOfParts>
    <vt:vector size="17" baseType="lpstr">
      <vt:lpstr>prům. teplota</vt:lpstr>
      <vt:lpstr>max. teplota</vt:lpstr>
      <vt:lpstr>minimální teplota</vt:lpstr>
      <vt:lpstr>srážky</vt:lpstr>
      <vt:lpstr>sněhová pokrývka</vt:lpstr>
      <vt:lpstr>počty dnů</vt:lpstr>
      <vt:lpstr>efekt.teploty</vt:lpstr>
      <vt:lpstr>veg. období</vt:lpstr>
      <vt:lpstr>data pro grafy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2016-01-08T07:50:21Z</dcterms:modified>
</cp:coreProperties>
</file>